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Ostatní a vedlejší ..." sheetId="2" r:id="rId2"/>
    <sheet name="001 - Oprava spár ve zdiv..." sheetId="3" r:id="rId3"/>
    <sheet name="002 - Oprava poškozených ..." sheetId="4" r:id="rId4"/>
    <sheet name="003 - Zajištění stability..." sheetId="5" r:id="rId5"/>
    <sheet name="004 - Oprava schodů" sheetId="6" r:id="rId6"/>
    <sheet name="001 - Oprava výtrží v bře..." sheetId="7" r:id="rId7"/>
    <sheet name="001 - Oprava spár ve zdiv..._01" sheetId="8" r:id="rId8"/>
    <sheet name="002 - Oprava poškozených ..._01" sheetId="9" r:id="rId9"/>
    <sheet name="003 - Oprava stabilita zá..." sheetId="10" r:id="rId10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'001 - Ostatní a vedlejší ...'!$C$121:$K$146</definedName>
    <definedName name="_xlnm.Print_Area" localSheetId="1">'001 - Ostatní a vedlejší ...'!$C$4:$J$76,'001 - Ostatní a vedlejší ...'!$C$82:$J$101,'001 - Ostatní a vedlejší ...'!$C$107:$J$146</definedName>
    <definedName name="_xlnm.Print_Titles" localSheetId="1">'001 - Ostatní a vedlejší ...'!$121:$121</definedName>
    <definedName name="_xlnm._FilterDatabase" localSheetId="2" hidden="1">'001 - Oprava spár ve zdiv...'!$C$126:$K$160</definedName>
    <definedName name="_xlnm.Print_Area" localSheetId="2">'001 - Oprava spár ve zdiv...'!$C$4:$J$76,'001 - Oprava spár ve zdiv...'!$C$82:$J$106,'001 - Oprava spár ve zdiv...'!$C$112:$J$160</definedName>
    <definedName name="_xlnm.Print_Titles" localSheetId="2">'001 - Oprava spár ve zdiv...'!$126:$126</definedName>
    <definedName name="_xlnm._FilterDatabase" localSheetId="3" hidden="1">'002 - Oprava poškozených ...'!$C$127:$K$203</definedName>
    <definedName name="_xlnm.Print_Area" localSheetId="3">'002 - Oprava poškozených ...'!$C$4:$J$76,'002 - Oprava poškozených ...'!$C$82:$J$107,'002 - Oprava poškozených ...'!$C$113:$J$203</definedName>
    <definedName name="_xlnm.Print_Titles" localSheetId="3">'002 - Oprava poškozených ...'!$127:$127</definedName>
    <definedName name="_xlnm._FilterDatabase" localSheetId="4" hidden="1">'003 - Zajištění stability...'!$C$122:$K$135</definedName>
    <definedName name="_xlnm.Print_Area" localSheetId="4">'003 - Zajištění stability...'!$C$4:$J$76,'003 - Zajištění stability...'!$C$82:$J$102,'003 - Zajištění stability...'!$C$108:$J$135</definedName>
    <definedName name="_xlnm.Print_Titles" localSheetId="4">'003 - Zajištění stability...'!$122:$122</definedName>
    <definedName name="_xlnm._FilterDatabase" localSheetId="5" hidden="1">'004 - Oprava schodů'!$C$125:$K$163</definedName>
    <definedName name="_xlnm.Print_Area" localSheetId="5">'004 - Oprava schodů'!$C$4:$J$76,'004 - Oprava schodů'!$C$82:$J$105,'004 - Oprava schodů'!$C$111:$J$163</definedName>
    <definedName name="_xlnm.Print_Titles" localSheetId="5">'004 - Oprava schodů'!$125:$125</definedName>
    <definedName name="_xlnm._FilterDatabase" localSheetId="6" hidden="1">'001 - Oprava výtrží v bře...'!$C$122:$K$147</definedName>
    <definedName name="_xlnm.Print_Area" localSheetId="6">'001 - Oprava výtrží v bře...'!$C$4:$J$76,'001 - Oprava výtrží v bře...'!$C$82:$J$102,'001 - Oprava výtrží v bře...'!$C$108:$J$147</definedName>
    <definedName name="_xlnm.Print_Titles" localSheetId="6">'001 - Oprava výtrží v bře...'!$122:$122</definedName>
    <definedName name="_xlnm._FilterDatabase" localSheetId="7" hidden="1">'001 - Oprava spár ve zdiv..._01'!$C$126:$K$158</definedName>
    <definedName name="_xlnm.Print_Area" localSheetId="7">'001 - Oprava spár ve zdiv..._01'!$C$4:$J$76,'001 - Oprava spár ve zdiv..._01'!$C$82:$J$106,'001 - Oprava spár ve zdiv..._01'!$C$112:$J$158</definedName>
    <definedName name="_xlnm.Print_Titles" localSheetId="7">'001 - Oprava spár ve zdiv..._01'!$126:$126</definedName>
    <definedName name="_xlnm._FilterDatabase" localSheetId="8" hidden="1">'002 - Oprava poškozených ..._01'!$C$127:$K$178</definedName>
    <definedName name="_xlnm.Print_Area" localSheetId="8">'002 - Oprava poškozených ..._01'!$C$4:$J$76,'002 - Oprava poškozených ..._01'!$C$82:$J$107,'002 - Oprava poškozených ..._01'!$C$113:$J$178</definedName>
    <definedName name="_xlnm.Print_Titles" localSheetId="8">'002 - Oprava poškozených ..._01'!$127:$127</definedName>
    <definedName name="_xlnm._FilterDatabase" localSheetId="9" hidden="1">'003 - Oprava stabilita zá...'!$C$122:$K$133</definedName>
    <definedName name="_xlnm.Print_Area" localSheetId="9">'003 - Oprava stabilita zá...'!$C$4:$J$76,'003 - Oprava stabilita zá...'!$C$82:$J$102,'003 - Oprava stabilita zá...'!$C$108:$J$133</definedName>
    <definedName name="_xlnm.Print_Titles" localSheetId="9">'003 - Oprava stabilita zá...'!$122:$122</definedName>
  </definedNames>
  <calcPr/>
</workbook>
</file>

<file path=xl/calcChain.xml><?xml version="1.0" encoding="utf-8"?>
<calcChain xmlns="http://schemas.openxmlformats.org/spreadsheetml/2006/main">
  <c i="10" l="1" r="J39"/>
  <c r="J38"/>
  <c i="1" r="AY107"/>
  <c i="10" r="J37"/>
  <c i="1" r="AX107"/>
  <c i="10" r="BI133"/>
  <c r="BH133"/>
  <c r="BG133"/>
  <c r="BF133"/>
  <c r="T133"/>
  <c r="T132"/>
  <c r="R133"/>
  <c r="R132"/>
  <c r="P133"/>
  <c r="P132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119"/>
  <c r="J22"/>
  <c r="J20"/>
  <c r="E20"/>
  <c r="F94"/>
  <c r="J19"/>
  <c r="J17"/>
  <c r="E17"/>
  <c r="F93"/>
  <c r="J16"/>
  <c r="J14"/>
  <c r="J117"/>
  <c r="E7"/>
  <c r="E111"/>
  <c i="9" r="J39"/>
  <c r="J38"/>
  <c i="1" r="AY106"/>
  <c i="9" r="J37"/>
  <c i="1" r="AX106"/>
  <c i="9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F122"/>
  <c r="E120"/>
  <c r="F91"/>
  <c r="E89"/>
  <c r="J26"/>
  <c r="E26"/>
  <c r="J94"/>
  <c r="J25"/>
  <c r="J23"/>
  <c r="E23"/>
  <c r="J124"/>
  <c r="J22"/>
  <c r="J20"/>
  <c r="E20"/>
  <c r="F125"/>
  <c r="J19"/>
  <c r="J17"/>
  <c r="E17"/>
  <c r="F124"/>
  <c r="J16"/>
  <c r="J14"/>
  <c r="J122"/>
  <c r="E7"/>
  <c r="E116"/>
  <c i="8" r="J39"/>
  <c r="J38"/>
  <c i="1" r="AY105"/>
  <c i="8" r="J37"/>
  <c i="1" r="AX105"/>
  <c i="8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8"/>
  <c r="BH138"/>
  <c r="BG138"/>
  <c r="BF138"/>
  <c r="T138"/>
  <c r="T137"/>
  <c r="R138"/>
  <c r="R137"/>
  <c r="P138"/>
  <c r="P137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93"/>
  <c r="J22"/>
  <c r="J20"/>
  <c r="E20"/>
  <c r="F124"/>
  <c r="J19"/>
  <c r="J17"/>
  <c r="E17"/>
  <c r="F123"/>
  <c r="J16"/>
  <c r="J14"/>
  <c r="J91"/>
  <c r="E7"/>
  <c r="E115"/>
  <c i="7" r="J39"/>
  <c r="J38"/>
  <c i="1" r="AY103"/>
  <c i="7" r="J37"/>
  <c i="1" r="AX103"/>
  <c i="7"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117"/>
  <c r="E7"/>
  <c r="E111"/>
  <c i="6" r="J127"/>
  <c r="J39"/>
  <c r="J38"/>
  <c i="1" r="AY101"/>
  <c i="6" r="J37"/>
  <c i="1" r="AX101"/>
  <c i="6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99"/>
  <c r="F120"/>
  <c r="E118"/>
  <c r="F91"/>
  <c r="E89"/>
  <c r="J26"/>
  <c r="E26"/>
  <c r="J123"/>
  <c r="J25"/>
  <c r="J23"/>
  <c r="E23"/>
  <c r="J122"/>
  <c r="J22"/>
  <c r="J20"/>
  <c r="E20"/>
  <c r="F123"/>
  <c r="J19"/>
  <c r="J17"/>
  <c r="E17"/>
  <c r="F122"/>
  <c r="J16"/>
  <c r="J14"/>
  <c r="J120"/>
  <c r="E7"/>
  <c r="E114"/>
  <c i="5" r="J39"/>
  <c r="J38"/>
  <c i="1" r="AY100"/>
  <c i="5" r="J37"/>
  <c i="1" r="AX100"/>
  <c i="5" r="BI135"/>
  <c r="BH135"/>
  <c r="BG135"/>
  <c r="BF135"/>
  <c r="T135"/>
  <c r="T134"/>
  <c r="R135"/>
  <c r="R134"/>
  <c r="P135"/>
  <c r="P134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4" r="J39"/>
  <c r="J38"/>
  <c i="1" r="AY99"/>
  <c i="4" r="J37"/>
  <c i="1" r="AX99"/>
  <c i="4"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1"/>
  <c r="BH171"/>
  <c r="BG171"/>
  <c r="BF171"/>
  <c r="T171"/>
  <c r="R171"/>
  <c r="P171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F122"/>
  <c r="E120"/>
  <c r="F91"/>
  <c r="E89"/>
  <c r="J26"/>
  <c r="E26"/>
  <c r="J94"/>
  <c r="J25"/>
  <c r="J23"/>
  <c r="E23"/>
  <c r="J93"/>
  <c r="J22"/>
  <c r="J20"/>
  <c r="E20"/>
  <c r="F125"/>
  <c r="J19"/>
  <c r="J17"/>
  <c r="E17"/>
  <c r="F124"/>
  <c r="J16"/>
  <c r="J14"/>
  <c r="J91"/>
  <c r="E7"/>
  <c r="E116"/>
  <c i="3" r="J39"/>
  <c r="J38"/>
  <c i="1" r="AY98"/>
  <c i="3" r="J37"/>
  <c i="1" r="AX98"/>
  <c i="3"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38"/>
  <c r="BH138"/>
  <c r="BG138"/>
  <c r="BF138"/>
  <c r="T138"/>
  <c r="T137"/>
  <c r="R138"/>
  <c r="R137"/>
  <c r="P138"/>
  <c r="P137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123"/>
  <c r="J22"/>
  <c r="J20"/>
  <c r="E20"/>
  <c r="F94"/>
  <c r="J19"/>
  <c r="J17"/>
  <c r="E17"/>
  <c r="F123"/>
  <c r="J16"/>
  <c r="J14"/>
  <c r="J121"/>
  <c r="E7"/>
  <c r="E115"/>
  <c i="2" r="J39"/>
  <c r="J38"/>
  <c i="1" r="AY96"/>
  <c i="2" r="J37"/>
  <c i="1" r="AX96"/>
  <c i="2"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116"/>
  <c r="E7"/>
  <c r="E110"/>
  <c i="1" r="L90"/>
  <c r="AM90"/>
  <c r="AM89"/>
  <c r="L89"/>
  <c r="AM87"/>
  <c r="L87"/>
  <c r="L85"/>
  <c r="L84"/>
  <c i="2" r="BK145"/>
  <c r="BK139"/>
  <c r="BK137"/>
  <c i="1" r="AS95"/>
  <c i="2" r="BK143"/>
  <c r="J139"/>
  <c r="J137"/>
  <c r="BK135"/>
  <c r="J135"/>
  <c r="J133"/>
  <c r="BK132"/>
  <c r="BK130"/>
  <c r="BK128"/>
  <c r="BK126"/>
  <c r="BK124"/>
  <c i="1" r="AS104"/>
  <c i="3" r="J159"/>
  <c r="BK157"/>
  <c r="BK153"/>
  <c r="BK152"/>
  <c r="BK148"/>
  <c r="BK142"/>
  <c r="J134"/>
  <c r="BK130"/>
  <c r="J129"/>
  <c r="J157"/>
  <c r="J153"/>
  <c r="BK150"/>
  <c r="J146"/>
  <c r="J142"/>
  <c r="BK134"/>
  <c r="J130"/>
  <c i="4" r="J202"/>
  <c r="BK201"/>
  <c r="BK197"/>
  <c r="BK192"/>
  <c r="BK187"/>
  <c r="J181"/>
  <c r="BK177"/>
  <c r="BK167"/>
  <c r="BK165"/>
  <c r="BK159"/>
  <c r="BK150"/>
  <c r="BK141"/>
  <c r="J138"/>
  <c r="BK134"/>
  <c r="J203"/>
  <c r="BK202"/>
  <c r="BK199"/>
  <c r="J195"/>
  <c r="BK189"/>
  <c r="J186"/>
  <c r="BK178"/>
  <c r="BK171"/>
  <c r="J165"/>
  <c r="J159"/>
  <c r="J150"/>
  <c r="J141"/>
  <c r="BK138"/>
  <c r="J134"/>
  <c r="J130"/>
  <c i="5" r="BK129"/>
  <c r="BK126"/>
  <c r="J135"/>
  <c r="J127"/>
  <c r="J125"/>
  <c i="6" r="J162"/>
  <c r="BK159"/>
  <c r="BK151"/>
  <c r="BK144"/>
  <c r="BK139"/>
  <c r="J135"/>
  <c r="BK133"/>
  <c r="J129"/>
  <c r="J161"/>
  <c r="BK157"/>
  <c r="J151"/>
  <c r="J148"/>
  <c r="J139"/>
  <c r="BK135"/>
  <c r="BK131"/>
  <c i="7" r="J143"/>
  <c r="J138"/>
  <c r="BK135"/>
  <c r="J131"/>
  <c r="BK127"/>
  <c r="BK141"/>
  <c r="J132"/>
  <c r="J129"/>
  <c r="BK125"/>
  <c i="8" r="J156"/>
  <c r="BK152"/>
  <c r="BK149"/>
  <c r="J145"/>
  <c r="J141"/>
  <c r="BK134"/>
  <c r="J129"/>
  <c r="J157"/>
  <c r="BK154"/>
  <c r="BK151"/>
  <c r="BK147"/>
  <c r="BK143"/>
  <c r="J138"/>
  <c r="J132"/>
  <c r="J130"/>
  <c i="9" r="J178"/>
  <c r="J174"/>
  <c r="J170"/>
  <c r="J157"/>
  <c r="J151"/>
  <c r="J148"/>
  <c r="BK143"/>
  <c r="J137"/>
  <c r="BK134"/>
  <c r="BK130"/>
  <c r="J177"/>
  <c r="BK174"/>
  <c r="BK167"/>
  <c r="BK157"/>
  <c r="BK149"/>
  <c r="BK145"/>
  <c r="BK140"/>
  <c r="BK137"/>
  <c r="J134"/>
  <c r="J130"/>
  <c i="10" r="J129"/>
  <c r="J126"/>
  <c r="BK129"/>
  <c r="BK126"/>
  <c r="BK125"/>
  <c i="2" r="J143"/>
  <c r="BK140"/>
  <c r="BK138"/>
  <c r="BK136"/>
  <c r="J145"/>
  <c r="J140"/>
  <c r="J138"/>
  <c r="J136"/>
  <c r="BK133"/>
  <c r="J132"/>
  <c r="J130"/>
  <c r="J128"/>
  <c r="J126"/>
  <c r="J124"/>
  <c i="1" r="AS102"/>
  <c r="AS97"/>
  <c i="3" r="J158"/>
  <c r="J155"/>
  <c r="J150"/>
  <c r="BK146"/>
  <c r="J144"/>
  <c r="BK138"/>
  <c r="BK132"/>
  <c r="BK159"/>
  <c r="BK158"/>
  <c r="BK155"/>
  <c r="J152"/>
  <c r="J148"/>
  <c r="BK144"/>
  <c r="J138"/>
  <c r="J132"/>
  <c r="BK129"/>
  <c i="4" r="BK203"/>
  <c r="J199"/>
  <c r="BK195"/>
  <c r="J189"/>
  <c r="BK186"/>
  <c r="J178"/>
  <c r="J171"/>
  <c r="BK166"/>
  <c r="BK164"/>
  <c r="BK154"/>
  <c r="BK144"/>
  <c r="BK139"/>
  <c r="J137"/>
  <c r="BK132"/>
  <c r="BK130"/>
  <c r="J201"/>
  <c r="J197"/>
  <c r="J192"/>
  <c r="J187"/>
  <c r="BK181"/>
  <c r="J177"/>
  <c r="J167"/>
  <c r="J166"/>
  <c r="J164"/>
  <c r="J154"/>
  <c r="J144"/>
  <c r="J139"/>
  <c r="BK137"/>
  <c r="J132"/>
  <c i="5" r="BK135"/>
  <c r="BK127"/>
  <c r="BK125"/>
  <c r="J129"/>
  <c r="J126"/>
  <c i="6" r="BK163"/>
  <c r="BK161"/>
  <c r="J157"/>
  <c r="BK155"/>
  <c r="BK148"/>
  <c r="J142"/>
  <c r="J137"/>
  <c r="J131"/>
  <c r="J163"/>
  <c r="BK162"/>
  <c r="J159"/>
  <c r="J155"/>
  <c r="J144"/>
  <c r="BK142"/>
  <c r="BK137"/>
  <c r="J133"/>
  <c r="BK129"/>
  <c i="7" r="J147"/>
  <c r="J141"/>
  <c r="BK132"/>
  <c r="BK129"/>
  <c r="J125"/>
  <c r="BK147"/>
  <c r="BK143"/>
  <c r="BK138"/>
  <c r="J135"/>
  <c r="BK131"/>
  <c r="J127"/>
  <c i="8" r="J158"/>
  <c r="BK157"/>
  <c r="J154"/>
  <c r="J151"/>
  <c r="J147"/>
  <c r="J143"/>
  <c r="BK138"/>
  <c r="BK132"/>
  <c r="BK158"/>
  <c r="BK156"/>
  <c r="J152"/>
  <c r="J149"/>
  <c r="BK145"/>
  <c r="BK141"/>
  <c r="J134"/>
  <c r="BK130"/>
  <c r="BK129"/>
  <c i="9" r="BK177"/>
  <c r="BK176"/>
  <c r="J172"/>
  <c r="J167"/>
  <c r="BK164"/>
  <c r="J160"/>
  <c r="J155"/>
  <c r="J149"/>
  <c r="J145"/>
  <c r="J140"/>
  <c r="BK135"/>
  <c r="BK133"/>
  <c r="BK178"/>
  <c r="J176"/>
  <c r="BK172"/>
  <c r="BK170"/>
  <c r="J164"/>
  <c r="BK160"/>
  <c r="BK155"/>
  <c r="BK151"/>
  <c r="BK148"/>
  <c r="J143"/>
  <c r="J135"/>
  <c r="J133"/>
  <c i="10" r="BK133"/>
  <c r="BK127"/>
  <c r="J125"/>
  <c r="J133"/>
  <c r="J127"/>
  <c i="2" l="1" r="P123"/>
  <c r="R123"/>
  <c r="P142"/>
  <c r="T142"/>
  <c i="3" r="BK128"/>
  <c r="J128"/>
  <c r="J99"/>
  <c r="T128"/>
  <c r="P143"/>
  <c r="T143"/>
  <c r="BK151"/>
  <c r="J151"/>
  <c r="J105"/>
  <c r="R151"/>
  <c i="4" r="P129"/>
  <c r="T129"/>
  <c r="P149"/>
  <c r="T149"/>
  <c r="P176"/>
  <c r="T176"/>
  <c r="P180"/>
  <c r="T180"/>
  <c r="P188"/>
  <c r="R188"/>
  <c r="P196"/>
  <c r="R196"/>
  <c i="6" r="BK128"/>
  <c r="J128"/>
  <c r="J100"/>
  <c r="T128"/>
  <c r="P132"/>
  <c r="R132"/>
  <c r="BK147"/>
  <c r="J147"/>
  <c r="J102"/>
  <c r="R147"/>
  <c r="BK156"/>
  <c r="J156"/>
  <c r="J104"/>
  <c r="R156"/>
  <c i="7" r="BK124"/>
  <c r="J124"/>
  <c r="J99"/>
  <c r="R124"/>
  <c r="BK137"/>
  <c r="J137"/>
  <c r="J100"/>
  <c r="R137"/>
  <c i="8" r="P128"/>
  <c r="T128"/>
  <c r="BK142"/>
  <c r="J142"/>
  <c r="J103"/>
  <c r="T142"/>
  <c r="P150"/>
  <c r="T150"/>
  <c i="9" r="P129"/>
  <c r="R129"/>
  <c r="BK142"/>
  <c r="J142"/>
  <c r="J101"/>
  <c r="T142"/>
  <c r="P154"/>
  <c r="T154"/>
  <c r="P163"/>
  <c r="T163"/>
  <c r="P171"/>
  <c r="R171"/>
  <c i="10" r="BK124"/>
  <c r="J124"/>
  <c r="J99"/>
  <c r="R124"/>
  <c r="R123"/>
  <c i="2" r="BK123"/>
  <c r="J123"/>
  <c r="J99"/>
  <c r="T123"/>
  <c r="T122"/>
  <c r="BK142"/>
  <c r="J142"/>
  <c r="J100"/>
  <c r="R142"/>
  <c i="3" r="P128"/>
  <c r="R128"/>
  <c r="BK143"/>
  <c r="J143"/>
  <c r="J103"/>
  <c r="R143"/>
  <c r="P151"/>
  <c r="T151"/>
  <c i="4" r="BK129"/>
  <c r="J129"/>
  <c r="J99"/>
  <c r="R129"/>
  <c r="BK149"/>
  <c r="J149"/>
  <c r="J101"/>
  <c r="R149"/>
  <c r="BK176"/>
  <c r="J176"/>
  <c r="J102"/>
  <c r="R176"/>
  <c r="BK180"/>
  <c r="J180"/>
  <c r="J103"/>
  <c r="R180"/>
  <c r="BK188"/>
  <c r="J188"/>
  <c r="J104"/>
  <c r="T188"/>
  <c r="BK196"/>
  <c r="J196"/>
  <c r="J106"/>
  <c r="T196"/>
  <c i="5" r="BK124"/>
  <c r="J124"/>
  <c r="J99"/>
  <c r="P124"/>
  <c r="P123"/>
  <c i="1" r="AU100"/>
  <c i="5" r="R124"/>
  <c r="R123"/>
  <c r="T124"/>
  <c r="T123"/>
  <c i="6" r="P128"/>
  <c r="R128"/>
  <c r="R126"/>
  <c r="BK132"/>
  <c r="J132"/>
  <c r="J101"/>
  <c r="T132"/>
  <c r="P147"/>
  <c r="T147"/>
  <c r="P156"/>
  <c r="T156"/>
  <c i="7" r="P124"/>
  <c r="T124"/>
  <c r="P137"/>
  <c r="T137"/>
  <c i="8" r="BK128"/>
  <c r="J128"/>
  <c r="J99"/>
  <c r="R128"/>
  <c r="P142"/>
  <c r="R142"/>
  <c r="BK150"/>
  <c r="J150"/>
  <c r="J105"/>
  <c r="R150"/>
  <c i="9" r="BK129"/>
  <c r="J129"/>
  <c r="J99"/>
  <c r="T129"/>
  <c r="P142"/>
  <c r="R142"/>
  <c r="BK154"/>
  <c r="J154"/>
  <c r="J102"/>
  <c r="R154"/>
  <c r="BK163"/>
  <c r="J163"/>
  <c r="J104"/>
  <c r="R163"/>
  <c r="BK171"/>
  <c r="J171"/>
  <c r="J106"/>
  <c r="T171"/>
  <c i="10" r="P124"/>
  <c r="P123"/>
  <c i="1" r="AU107"/>
  <c i="10" r="T124"/>
  <c r="T123"/>
  <c i="3" r="BK137"/>
  <c r="J137"/>
  <c r="J101"/>
  <c r="BK141"/>
  <c r="J141"/>
  <c r="J102"/>
  <c r="BK149"/>
  <c r="J149"/>
  <c r="J104"/>
  <c i="4" r="BK194"/>
  <c r="J194"/>
  <c r="J105"/>
  <c i="5" r="BK128"/>
  <c r="J128"/>
  <c r="J100"/>
  <c i="7" r="BK146"/>
  <c r="J146"/>
  <c r="J101"/>
  <c i="8" r="BK137"/>
  <c r="J137"/>
  <c r="J101"/>
  <c r="BK140"/>
  <c r="J140"/>
  <c r="J102"/>
  <c i="9" r="BK139"/>
  <c r="J139"/>
  <c r="J100"/>
  <c i="3" r="BK133"/>
  <c r="J133"/>
  <c r="J100"/>
  <c i="4" r="BK143"/>
  <c r="J143"/>
  <c r="J100"/>
  <c i="5" r="BK134"/>
  <c r="J134"/>
  <c r="J101"/>
  <c i="6" r="BK154"/>
  <c r="J154"/>
  <c r="J103"/>
  <c i="8" r="BK133"/>
  <c r="J133"/>
  <c r="J100"/>
  <c r="BK148"/>
  <c r="J148"/>
  <c r="J104"/>
  <c i="9" r="BK159"/>
  <c r="J159"/>
  <c r="J103"/>
  <c r="BK169"/>
  <c r="J169"/>
  <c r="J105"/>
  <c i="10" r="BK128"/>
  <c r="J128"/>
  <c r="J100"/>
  <c r="BK132"/>
  <c r="J132"/>
  <c r="J101"/>
  <c r="E85"/>
  <c r="J91"/>
  <c r="J93"/>
  <c r="J94"/>
  <c r="F119"/>
  <c r="F120"/>
  <c r="BE125"/>
  <c r="BE129"/>
  <c r="BE126"/>
  <c r="BE127"/>
  <c r="BE133"/>
  <c i="9" r="E85"/>
  <c r="F93"/>
  <c r="F94"/>
  <c r="J125"/>
  <c r="BE140"/>
  <c r="BE145"/>
  <c r="BE148"/>
  <c r="BE151"/>
  <c r="BE155"/>
  <c r="BE172"/>
  <c r="BE177"/>
  <c r="J91"/>
  <c r="J93"/>
  <c r="BE130"/>
  <c r="BE133"/>
  <c r="BE134"/>
  <c r="BE135"/>
  <c r="BE137"/>
  <c r="BE143"/>
  <c r="BE149"/>
  <c r="BE157"/>
  <c r="BE160"/>
  <c r="BE164"/>
  <c r="BE167"/>
  <c r="BE170"/>
  <c r="BE174"/>
  <c r="BE176"/>
  <c r="BE178"/>
  <c i="8" r="E85"/>
  <c r="F93"/>
  <c r="F94"/>
  <c r="J121"/>
  <c r="J123"/>
  <c r="BE132"/>
  <c r="BE134"/>
  <c r="BE138"/>
  <c r="BE141"/>
  <c r="BE143"/>
  <c r="BE149"/>
  <c r="BE151"/>
  <c r="BE154"/>
  <c r="J94"/>
  <c r="BE129"/>
  <c r="BE130"/>
  <c r="BE145"/>
  <c r="BE147"/>
  <c r="BE152"/>
  <c r="BE156"/>
  <c r="BE157"/>
  <c r="BE158"/>
  <c i="7" r="J91"/>
  <c r="F93"/>
  <c r="J94"/>
  <c r="J119"/>
  <c r="BE132"/>
  <c r="BE135"/>
  <c r="BE138"/>
  <c r="BE141"/>
  <c r="BE143"/>
  <c r="E85"/>
  <c r="F94"/>
  <c r="BE125"/>
  <c r="BE127"/>
  <c r="BE129"/>
  <c r="BE131"/>
  <c r="BE147"/>
  <c i="6" r="E85"/>
  <c r="F93"/>
  <c r="J93"/>
  <c r="J94"/>
  <c r="BE129"/>
  <c r="BE131"/>
  <c r="BE135"/>
  <c r="BE139"/>
  <c r="BE144"/>
  <c r="BE148"/>
  <c r="BE151"/>
  <c r="BE155"/>
  <c r="BE157"/>
  <c r="BE161"/>
  <c r="BE163"/>
  <c r="J91"/>
  <c r="F94"/>
  <c r="BE133"/>
  <c r="BE137"/>
  <c r="BE142"/>
  <c r="BE159"/>
  <c r="BE162"/>
  <c i="5" r="J91"/>
  <c r="J93"/>
  <c r="J94"/>
  <c r="BE126"/>
  <c r="BE127"/>
  <c r="BE129"/>
  <c r="E85"/>
  <c r="F93"/>
  <c r="F94"/>
  <c r="BE125"/>
  <c r="BE135"/>
  <c i="4" r="E85"/>
  <c r="F93"/>
  <c r="F94"/>
  <c r="J122"/>
  <c r="J124"/>
  <c r="J125"/>
  <c r="BE134"/>
  <c r="BE138"/>
  <c r="BE164"/>
  <c r="BE165"/>
  <c r="BE167"/>
  <c r="BE171"/>
  <c r="BE177"/>
  <c r="BE178"/>
  <c r="BE186"/>
  <c r="BE189"/>
  <c r="BE192"/>
  <c r="BE201"/>
  <c r="BE130"/>
  <c r="BE132"/>
  <c r="BE137"/>
  <c r="BE139"/>
  <c r="BE141"/>
  <c r="BE144"/>
  <c r="BE150"/>
  <c r="BE154"/>
  <c r="BE159"/>
  <c r="BE166"/>
  <c r="BE181"/>
  <c r="BE187"/>
  <c r="BE195"/>
  <c r="BE197"/>
  <c r="BE199"/>
  <c r="BE202"/>
  <c r="BE203"/>
  <c i="3" r="J91"/>
  <c r="J93"/>
  <c r="J94"/>
  <c r="F124"/>
  <c r="BE130"/>
  <c r="BE138"/>
  <c r="BE142"/>
  <c r="BE144"/>
  <c r="BE146"/>
  <c r="BE150"/>
  <c r="BE155"/>
  <c r="BE157"/>
  <c r="BE159"/>
  <c r="E85"/>
  <c r="F93"/>
  <c r="BE129"/>
  <c r="BE132"/>
  <c r="BE134"/>
  <c r="BE148"/>
  <c r="BE152"/>
  <c r="BE153"/>
  <c r="BE158"/>
  <c i="2" r="E85"/>
  <c r="J91"/>
  <c r="F93"/>
  <c r="J93"/>
  <c r="F94"/>
  <c r="J94"/>
  <c r="BE124"/>
  <c r="BE126"/>
  <c r="BE128"/>
  <c r="BE130"/>
  <c r="BE132"/>
  <c r="BE133"/>
  <c r="BE136"/>
  <c r="BE139"/>
  <c r="BE143"/>
  <c r="BE135"/>
  <c r="BE137"/>
  <c r="BE138"/>
  <c r="BE140"/>
  <c r="BE145"/>
  <c r="F37"/>
  <c i="1" r="BB96"/>
  <c r="BB95"/>
  <c r="AX95"/>
  <c r="AS94"/>
  <c i="2" r="F36"/>
  <c i="1" r="BA96"/>
  <c r="BA95"/>
  <c r="AW95"/>
  <c i="3" r="F38"/>
  <c i="1" r="BC98"/>
  <c i="3" r="J36"/>
  <c i="1" r="AW98"/>
  <c i="4" r="F36"/>
  <c i="1" r="BA99"/>
  <c i="4" r="J36"/>
  <c i="1" r="AW99"/>
  <c i="4" r="F39"/>
  <c i="1" r="BD99"/>
  <c i="5" r="F37"/>
  <c i="1" r="BB100"/>
  <c i="5" r="F39"/>
  <c i="1" r="BD100"/>
  <c i="6" r="J36"/>
  <c i="1" r="AW101"/>
  <c i="6" r="F36"/>
  <c i="1" r="BA101"/>
  <c i="6" r="F38"/>
  <c i="1" r="BC101"/>
  <c i="7" r="J36"/>
  <c i="1" r="AW103"/>
  <c i="7" r="F36"/>
  <c i="1" r="BA103"/>
  <c r="BA102"/>
  <c r="AW102"/>
  <c i="7" r="F38"/>
  <c i="1" r="BC103"/>
  <c r="BC102"/>
  <c r="AY102"/>
  <c i="8" r="J36"/>
  <c i="1" r="AW105"/>
  <c i="8" r="F37"/>
  <c i="1" r="BB105"/>
  <c i="9" r="F37"/>
  <c i="1" r="BB106"/>
  <c i="9" r="F38"/>
  <c i="1" r="BC106"/>
  <c i="10" r="F36"/>
  <c i="1" r="BA107"/>
  <c i="10" r="F38"/>
  <c i="1" r="BC107"/>
  <c i="10" r="F37"/>
  <c i="1" r="BB107"/>
  <c i="2" r="F38"/>
  <c i="1" r="BC96"/>
  <c r="BC95"/>
  <c r="AY95"/>
  <c i="2" r="F39"/>
  <c i="1" r="BD96"/>
  <c r="BD95"/>
  <c i="2" r="J36"/>
  <c i="1" r="AW96"/>
  <c i="3" r="F37"/>
  <c i="1" r="BB98"/>
  <c i="3" r="F36"/>
  <c i="1" r="BA98"/>
  <c i="3" r="F39"/>
  <c i="1" r="BD98"/>
  <c i="4" r="F37"/>
  <c i="1" r="BB99"/>
  <c i="4" r="F38"/>
  <c i="1" r="BC99"/>
  <c i="5" r="F36"/>
  <c i="1" r="BA100"/>
  <c i="5" r="J36"/>
  <c i="1" r="AW100"/>
  <c i="5" r="F38"/>
  <c i="1" r="BC100"/>
  <c i="6" r="F37"/>
  <c i="1" r="BB101"/>
  <c i="6" r="F39"/>
  <c i="1" r="BD101"/>
  <c i="7" r="F37"/>
  <c i="1" r="BB103"/>
  <c r="BB102"/>
  <c r="AX102"/>
  <c i="7" r="F39"/>
  <c i="1" r="BD103"/>
  <c r="BD102"/>
  <c i="8" r="F36"/>
  <c i="1" r="BA105"/>
  <c i="8" r="F38"/>
  <c i="1" r="BC105"/>
  <c i="8" r="F39"/>
  <c i="1" r="BD105"/>
  <c i="9" r="J36"/>
  <c i="1" r="AW106"/>
  <c i="9" r="F36"/>
  <c i="1" r="BA106"/>
  <c i="9" r="F39"/>
  <c i="1" r="BD106"/>
  <c i="10" r="J36"/>
  <c i="1" r="AW107"/>
  <c i="10" r="F39"/>
  <c i="1" r="BD107"/>
  <c i="9" l="1" r="T128"/>
  <c i="7" r="P123"/>
  <c i="1" r="AU103"/>
  <c i="3" r="P127"/>
  <c i="1" r="AU98"/>
  <c i="9" r="P128"/>
  <c i="1" r="AU106"/>
  <c i="8" r="T127"/>
  <c i="7" r="R123"/>
  <c i="6" r="T126"/>
  <c i="4" r="T128"/>
  <c i="3" r="T127"/>
  <c i="2" r="R122"/>
  <c i="8" r="R127"/>
  <c i="7" r="T123"/>
  <c i="6" r="P126"/>
  <c i="1" r="AU101"/>
  <c i="4" r="R128"/>
  <c i="3" r="R127"/>
  <c i="9" r="R128"/>
  <c i="8" r="P127"/>
  <c i="1" r="AU105"/>
  <c i="4" r="P128"/>
  <c i="1" r="AU99"/>
  <c i="2" r="P122"/>
  <c i="1" r="AU96"/>
  <c i="4" r="BK128"/>
  <c r="J128"/>
  <c r="J98"/>
  <c i="6" r="BK126"/>
  <c r="J126"/>
  <c r="J98"/>
  <c i="2" r="BK122"/>
  <c r="J122"/>
  <c r="J98"/>
  <c i="3" r="BK127"/>
  <c r="J127"/>
  <c r="J98"/>
  <c i="5" r="BK123"/>
  <c r="J123"/>
  <c i="7" r="BK123"/>
  <c r="J123"/>
  <c r="J98"/>
  <c i="8" r="BK127"/>
  <c r="J127"/>
  <c r="J98"/>
  <c i="9" r="BK128"/>
  <c r="J128"/>
  <c i="10" r="BK123"/>
  <c r="J123"/>
  <c r="J98"/>
  <c i="1" r="AU102"/>
  <c i="5" r="J32"/>
  <c i="1" r="AG100"/>
  <c i="2" r="J35"/>
  <c i="1" r="AV96"/>
  <c r="AT96"/>
  <c i="3" r="F35"/>
  <c i="1" r="AZ98"/>
  <c i="4" r="F35"/>
  <c i="1" r="AZ99"/>
  <c i="5" r="F35"/>
  <c i="1" r="AZ100"/>
  <c i="6" r="J35"/>
  <c i="1" r="AV101"/>
  <c r="AT101"/>
  <c r="BA97"/>
  <c r="AW97"/>
  <c i="7" r="F35"/>
  <c i="1" r="AZ103"/>
  <c r="AZ102"/>
  <c r="AV102"/>
  <c r="AT102"/>
  <c i="8" r="J35"/>
  <c i="1" r="AV105"/>
  <c r="AT105"/>
  <c i="9" r="J35"/>
  <c i="1" r="AV106"/>
  <c r="AT106"/>
  <c i="9" r="F35"/>
  <c i="1" r="AZ106"/>
  <c i="10" r="F35"/>
  <c i="1" r="AZ107"/>
  <c i="10" r="J35"/>
  <c i="1" r="AV107"/>
  <c r="AT107"/>
  <c r="BD104"/>
  <c r="BC104"/>
  <c r="AY104"/>
  <c r="BA104"/>
  <c r="AW104"/>
  <c r="BB104"/>
  <c r="AX104"/>
  <c r="AU95"/>
  <c i="9" r="J32"/>
  <c i="1" r="AG106"/>
  <c i="2" r="F35"/>
  <c i="1" r="AZ96"/>
  <c r="AZ95"/>
  <c r="AV95"/>
  <c r="AT95"/>
  <c i="3" r="J35"/>
  <c i="1" r="AV98"/>
  <c r="AT98"/>
  <c i="4" r="J35"/>
  <c i="1" r="AV99"/>
  <c r="AT99"/>
  <c i="5" r="J35"/>
  <c i="1" r="AV100"/>
  <c r="AT100"/>
  <c r="AN100"/>
  <c r="BC97"/>
  <c r="AY97"/>
  <c r="BD97"/>
  <c i="6" r="F35"/>
  <c i="1" r="AZ101"/>
  <c r="BB97"/>
  <c r="AX97"/>
  <c i="7" r="J35"/>
  <c i="1" r="AV103"/>
  <c r="AT103"/>
  <c i="8" r="F35"/>
  <c i="1" r="AZ105"/>
  <c i="5" l="1" r="J98"/>
  <c i="9" r="J98"/>
  <c r="J41"/>
  <c i="5" r="J41"/>
  <c i="1" r="AN106"/>
  <c r="AU104"/>
  <c r="AU97"/>
  <c i="7" r="J32"/>
  <c i="1" r="AG103"/>
  <c r="AG102"/>
  <c r="AN102"/>
  <c i="8" r="J32"/>
  <c i="1" r="AG105"/>
  <c i="10" r="J32"/>
  <c i="1" r="AG107"/>
  <c r="AZ104"/>
  <c r="AV104"/>
  <c r="AT104"/>
  <c r="BA94"/>
  <c r="AW94"/>
  <c r="AK30"/>
  <c r="BC94"/>
  <c r="W32"/>
  <c i="6" r="J32"/>
  <c i="1" r="AG101"/>
  <c i="4" r="J32"/>
  <c i="1" r="AG99"/>
  <c i="2" r="J32"/>
  <c i="1" r="AG96"/>
  <c r="AG95"/>
  <c r="AN95"/>
  <c i="3" r="J32"/>
  <c i="1" r="AG98"/>
  <c r="AZ97"/>
  <c r="AV97"/>
  <c r="AT97"/>
  <c r="BD94"/>
  <c r="W33"/>
  <c r="BB94"/>
  <c r="W31"/>
  <c i="3" l="1" r="J41"/>
  <c i="4" r="J41"/>
  <c i="7" r="J41"/>
  <c i="6" r="J41"/>
  <c i="2" r="J41"/>
  <c i="8" r="J41"/>
  <c i="10" r="J41"/>
  <c i="1" r="AN96"/>
  <c r="AN101"/>
  <c r="AN105"/>
  <c r="AN107"/>
  <c r="AU94"/>
  <c r="AN98"/>
  <c r="AN99"/>
  <c r="AN103"/>
  <c r="AG97"/>
  <c r="AX94"/>
  <c r="AG104"/>
  <c r="AY94"/>
  <c r="W30"/>
  <c r="AZ94"/>
  <c r="W29"/>
  <c l="1" r="AN104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<sst xmlns="http://schemas.openxmlformats.org/spreadsheetml/2006/main">
  <si>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</si>
  <si>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</si>
  <si>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</si>
  <si>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</si>
  <si>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</si>
  <si>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{2187f0bd-64ec-4a79-8ab9-71cb3cfe79b5}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</si>
  <si>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</si>
  <si>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</si>
  <si>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</si>
  <si>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</si>
  <si>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</si>
  <si>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</si>
  <si>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0,00001</t>
  </si>
  <si>
    <t>Kód:</t>
  </si>
  <si>
    <t>23015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</si>
  <si>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</si>
  <si>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</si>
  <si>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Bystřice, ústí - Olomouc - Bělidla - nánosy, oprava opevnění</t>
  </si>
  <si>
    <t>KSO:</t>
  </si>
  <si>
    <t>CC-CZ:</t>
  </si>
  <si>
    <t>Místo:</t>
  </si>
  <si>
    <t xml:space="preserve"> </t>
  </si>
  <si>
    <t>Datum:</t>
  </si>
  <si>
    <t>22. 2. 2024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</si>
  <si>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</si>
  <si>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</si>
  <si>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</si>
  <si>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</si>
  <si>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</si>
  <si>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</si>
  <si>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</si>
  <si>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</si>
  <si>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</si>
  <si>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</si>
  <si>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</si>
  <si>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</si>
  <si>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</si>
  <si>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</si>
  <si>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</si>
  <si>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</si>
  <si>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</si>
  <si>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</si>
  <si>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</si>
  <si>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</si>
  <si>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</si>
  <si>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</si>
  <si>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</si>
  <si>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</si>
  <si>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</si>
  <si>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</si>
  <si>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</si>
  <si>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</si>
  <si>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</si>
  <si>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</si>
  <si>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</si>
  <si>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</si>
  <si>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</si>
  <si>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</si>
  <si>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</si>
  <si>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</si>
  <si>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</si>
  <si>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</si>
  <si>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</si>
  <si>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</si>
  <si>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</si>
  <si>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</si>
  <si>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</si>
  <si>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</si>
  <si>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</si>
  <si>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</si>
  <si>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</si>
  <si>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</si>
  <si>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</si>
  <si>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</si>
  <si>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</si>
  <si>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</si>
  <si>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</si>
  <si>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</si>
  <si>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Ostatní a vedlejší náklady</t>
  </si>
  <si>
    <t>STA</t>
  </si>
  <si>
    <t>1</t>
  </si>
  <si>
    <t>{f5d355b4-859f-450a-9690-7e6a5728004d}</t>
  </si>
  <si>
    <t>-1</t>
  </si>
  <si>
    <t>/</t>
  </si>
  <si>
    <t>001</t>
  </si>
  <si>
    <t>Soupis</t>
  </si>
  <si>
    <t>2</t>
  </si>
  <si>
    <t>{599de54f-5557-4fe0-8f99-2b67501bacb8}</t>
  </si>
  <si>
    <t>SO01a</t>
  </si>
  <si>
    <t>Oprava opěrných zdí a opevnění - oprava v ř.km 0,000 - ř.km 0,358</t>
  </si>
  <si>
    <t>{4c414eaf-9169-4a96-b0fc-0a2cbd057ef6}</t>
  </si>
  <si>
    <t>Oprava spár ve zdivu opěrných zdí</t>
  </si>
  <si>
    <t>{6bff72e7-2668-4d94-bd94-dd9a181ec192}</t>
  </si>
  <si>
    <t>002</t>
  </si>
  <si>
    <t>Oprava poškozených říms</t>
  </si>
  <si>
    <t>{0d6f4ca5-67d6-4eab-a94e-833956b2af4d}</t>
  </si>
  <si>
    <t>003</t>
  </si>
  <si>
    <t>Zajištění stability základových pasů opěrných zdí</t>
  </si>
  <si>
    <t>{a5a00e8b-2278-49e4-9032-a4f438909009}</t>
  </si>
  <si>
    <t>004</t>
  </si>
  <si>
    <t>Oprava schodů</t>
  </si>
  <si>
    <t>{3d73e791-040b-4548-9cd7-c16a39665e4c}</t>
  </si>
  <si>
    <t>SO01b</t>
  </si>
  <si>
    <t>Oprava opěrných zdí a opevnění - oprava výtrží v břehové linii PB v ř.km 0,480-0,516</t>
  </si>
  <si>
    <t>{de0e172f-7e97-4c29-8d03-9dd4d6072569}</t>
  </si>
  <si>
    <t>Oprava výtrží v břehové linii PB v ř.km 0,480-0,516</t>
  </si>
  <si>
    <t>{28938fc7-9390-42ce-9a54-d23ee47be2f5}</t>
  </si>
  <si>
    <t>SO01c</t>
  </si>
  <si>
    <t>Oprava v ř.km 1,006 - ř. km 1,170</t>
  </si>
  <si>
    <t>{084d4309-09f8-4ac1-b82c-ff213468dc36}</t>
  </si>
  <si>
    <t>{2a0d3ae1-f2c6-4487-8ecf-e8b25425dcea}</t>
  </si>
  <si>
    <t>{8814e9eb-317f-48bf-90d1-9700c6478e7f}</t>
  </si>
  <si>
    <t>Oprava stabilita základových pasů opěrných zdí</t>
  </si>
  <si>
    <t>{cf0a9bb9-1471-484f-9a40-44e1833b9909}</t>
  </si>
  <si>
    <t>KRYCÍ LIST SOUPISU PRACÍ</t>
  </si>
  <si>
    <t>Objekt:</t>
  </si>
  <si>
    <t>000 - Ostatní a vedlejší náklady</t>
  </si>
  <si>
    <t>Soupis:</t>
  </si>
  <si>
    <t>001 - Ostatní a vedlejší náklady</t>
  </si>
  <si>
    <t>REKAPITULACE ČLENĚNÍ SOUPISU PRACÍ</t>
  </si>
  <si>
    <t>Kód dílu - Popis</t>
  </si>
  <si>
    <t>Cena celkem [CZK]</t>
  </si>
  <si>
    <t>Náklady ze soupisu prací</t>
  </si>
  <si>
    <t>VN - Vedlejší náklady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</si>
  <si>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</si>
  <si>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</si>
  <si>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</si>
  <si>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</si>
  <si>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</si>
  <si>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</si>
  <si>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</si>
  <si>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</si>
  <si>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</si>
  <si>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</si>
  <si>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</si>
  <si>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</si>
  <si>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</si>
  <si>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</si>
  <si>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</si>
  <si>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</si>
  <si>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4</t>
  </si>
  <si>
    <t>ROZPOCET</t>
  </si>
  <si>
    <t>K</t>
  </si>
  <si>
    <t>005121 R</t>
  </si>
  <si>
    <t>Zařízení staveniště</t>
  </si>
  <si>
    <t>Soubor</t>
  </si>
  <si>
    <t>435201052</t>
  </si>
  <si>
    <t>P</t>
  </si>
  <si>
    <t>Poznámka k položce:_x000d_
Veškeré náklady spojené s vybudováním, provozem a odstraněním zařízení staveniště.</t>
  </si>
  <si>
    <t>005123010R</t>
  </si>
  <si>
    <t>Extrémní místo provádění</t>
  </si>
  <si>
    <t>-366913521</t>
  </si>
  <si>
    <t>Poznámka k položce:_x000d_
Náklady spojené s realizací stavby v korytě toku (oprava konstrukce hrázky jímky v průběhu výstavby, oprava potrubí převádějícího vodu přes stavbu v průběhu výstavby, manipulace se stavebním materiálem v rámci koryta toku)</t>
  </si>
  <si>
    <t>3</t>
  </si>
  <si>
    <t>00512302RT</t>
  </si>
  <si>
    <t>Záchranný odlov a transfer ryb a vodních živočichů</t>
  </si>
  <si>
    <t>1652805534</t>
  </si>
  <si>
    <t>Poznámka k položce:_x000d_
- rozsah v souladu s podmínkami a stanovisky dotčených orgánů</t>
  </si>
  <si>
    <t xml:space="preserve">00523  R</t>
  </si>
  <si>
    <t>Zkoušky a revize</t>
  </si>
  <si>
    <t>965367620</t>
  </si>
  <si>
    <t>Poznámka k položce:_x000d_
Náklady zhotovitele, související s prováděním zkoušek a revizí předepsaných technickými normami nebo objednatelem a které jsou pro provedení díla nezbytné.</t>
  </si>
  <si>
    <t>5</t>
  </si>
  <si>
    <t>VN1</t>
  </si>
  <si>
    <t>Biologický dozor</t>
  </si>
  <si>
    <t>soubor</t>
  </si>
  <si>
    <t>-792525184</t>
  </si>
  <si>
    <t>6</t>
  </si>
  <si>
    <t>VN2</t>
  </si>
  <si>
    <t>Zřízení a odstranění potřebného počtu sjízdných ramp</t>
  </si>
  <si>
    <t>-278030240</t>
  </si>
  <si>
    <t>Poznámka k položce:_x000d_
Počet sjízdných ramp je věcí dodavatele stavby</t>
  </si>
  <si>
    <t>7</t>
  </si>
  <si>
    <t>VN3</t>
  </si>
  <si>
    <t>Pronájem dotčených pozemků</t>
  </si>
  <si>
    <t>-654473173</t>
  </si>
  <si>
    <t>8</t>
  </si>
  <si>
    <t>VN4</t>
  </si>
  <si>
    <t>Čištění komunikací</t>
  </si>
  <si>
    <t>-1854020742</t>
  </si>
  <si>
    <t>9</t>
  </si>
  <si>
    <t>VN6</t>
  </si>
  <si>
    <t>Zajištění plnění povinností dle zákona č. 309/2006 Sb.</t>
  </si>
  <si>
    <t>sobor</t>
  </si>
  <si>
    <t>1635408302</t>
  </si>
  <si>
    <t>10</t>
  </si>
  <si>
    <t>VN7</t>
  </si>
  <si>
    <t xml:space="preserve">Uvedení stavbou dotčených pozemků  a komunikací  do původního stavu a jejich protokolární předání zpět vlastníkům</t>
  </si>
  <si>
    <t>-1611438265</t>
  </si>
  <si>
    <t>11</t>
  </si>
  <si>
    <t>VN9</t>
  </si>
  <si>
    <t>Zpracování havarijního a povodňového plánu včetně jeho schválení</t>
  </si>
  <si>
    <t>1364105681</t>
  </si>
  <si>
    <t>12</t>
  </si>
  <si>
    <t>012203000</t>
  </si>
  <si>
    <t>Geodetické práce při provádění stavby</t>
  </si>
  <si>
    <t>kpl</t>
  </si>
  <si>
    <t>1024</t>
  </si>
  <si>
    <t>239664531</t>
  </si>
  <si>
    <t>Poznámka k položce:_x000d_
vytyčení stavby</t>
  </si>
  <si>
    <t>ON</t>
  </si>
  <si>
    <t>Ostatní náklady</t>
  </si>
  <si>
    <t>13</t>
  </si>
  <si>
    <t>005211030R</t>
  </si>
  <si>
    <t>Dočasná dopravní značení</t>
  </si>
  <si>
    <t>-2109912988</t>
  </si>
  <si>
    <t>Poznámka k položce:_x000d_
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_x000d_
- Náklady na zřízení zábran podél LB stěny náhonu (POV)</t>
  </si>
  <si>
    <t>14</t>
  </si>
  <si>
    <t>005241010R</t>
  </si>
  <si>
    <t>Dokumentace skutečného provedení stavby</t>
  </si>
  <si>
    <t>2036093263</t>
  </si>
  <si>
    <t>Poznámka k položce:_x000d_
Náklady na vyhotovení dokumentace skutečného provedení stavby a její předání objednateli v požadované formě a požadovaném počtu (3* v tištěné podobě, 1x v el. podobě ve formátu PDF a DWG, fotodokumentace)</t>
  </si>
  <si>
    <t>SO01a - Oprava opěrných zdí a opevnění - oprava v ř.km 0,000 - ř.km 0,358</t>
  </si>
  <si>
    <t>001 - Oprava spár ve zdivu opěrných zdí</t>
  </si>
  <si>
    <t>1 - Zemní práce</t>
  </si>
  <si>
    <t>2 - Základy a zvláštní zakládání</t>
  </si>
  <si>
    <t>62 - Úpravy povrchů vnější</t>
  </si>
  <si>
    <t>93 - Dokončovací práce inženýrských staveb</t>
  </si>
  <si>
    <t>94 - Lešení a stavební výtahy</t>
  </si>
  <si>
    <t>998 - Přesun hmot</t>
  </si>
  <si>
    <t>997 - Přesun sutě</t>
  </si>
  <si>
    <t>Zemní práce</t>
  </si>
  <si>
    <t>122151105</t>
  </si>
  <si>
    <t>Odkopávky a prokopávky nezapažené strojně v hornině třídy těžitelnosti I skupiny 1 a 2 přes 500 do 1 000 m3</t>
  </si>
  <si>
    <t>m3</t>
  </si>
  <si>
    <t>-514526951</t>
  </si>
  <si>
    <t>174251101</t>
  </si>
  <si>
    <t>Zásyp sypaninou z jakékoliv horniny strojně s uložením výkopku ve vrstvách bez zhutnění jam, šachet, rýh nebo kolem objektů v těchto vykopávkách</t>
  </si>
  <si>
    <t>90773962</t>
  </si>
  <si>
    <t>Poznámka k položce:_x000d_
vč. strojního přemístění materiálu ze vzdálenosti do 10 m od okraje výkopu</t>
  </si>
  <si>
    <t>R17</t>
  </si>
  <si>
    <t>Převedení vody dle technolgie zhotovitele</t>
  </si>
  <si>
    <t>m</t>
  </si>
  <si>
    <t>512</t>
  </si>
  <si>
    <t>-1676769125</t>
  </si>
  <si>
    <t>Základy a zvláštní zakládání</t>
  </si>
  <si>
    <t>985131111</t>
  </si>
  <si>
    <t>Očištění ploch stěn, rubu kleneb a podlah tlakovou vodou</t>
  </si>
  <si>
    <t>m2</t>
  </si>
  <si>
    <t>36054153</t>
  </si>
  <si>
    <t>Poznámka k položce:_x000d_
1) očištění zdí od vegetace a uvolněného materiálu_x000d_
2) očištění zdí po vysekání spár od uvolněného materiálu_x000d_
- po očištění musí být plochy prosté zbytků betonu, prachu a vegetace</t>
  </si>
  <si>
    <t>VV</t>
  </si>
  <si>
    <t>2*(3019,03-210)</t>
  </si>
  <si>
    <t>62</t>
  </si>
  <si>
    <t>Úpravy povrchů vnější</t>
  </si>
  <si>
    <t>628635512</t>
  </si>
  <si>
    <t>Vyplnění spár dosavadních konstrukcí zdiva cementovou maltou s vyčištěním spár hloubky do 70 mm, zdiva z lomového kamene s vyspárováním</t>
  </si>
  <si>
    <t>53400685</t>
  </si>
  <si>
    <t>Poznámka k položce:_x000d_
- povrch spár bude zahlazen oc. hladítkem_x000d_
- vč. očištění plochy kamene po dokončení spár</t>
  </si>
  <si>
    <t>3019,03-210</t>
  </si>
  <si>
    <t>93</t>
  </si>
  <si>
    <t>Dokončovací práce inženýrských staveb</t>
  </si>
  <si>
    <t>938903113</t>
  </si>
  <si>
    <t>Dokončovací práce na dosavadních konstrukcích vysekání spár s očištěním zdiva nebo dlažby, s naložením suti na dopravní prostředek nebo s odklizením na hromady do vzdálenosti 50 m při hloubce spáry do 70 mm ve zdivu z lomového kamene</t>
  </si>
  <si>
    <t>1813085479</t>
  </si>
  <si>
    <t>94</t>
  </si>
  <si>
    <t>Lešení a stavební výtahy</t>
  </si>
  <si>
    <t>941111121</t>
  </si>
  <si>
    <t>Lešení řadové trubkové lehké pracovní s podlahami s provozním zatížením tř. 3 do 200 kg/m2 šířky tř. W09 od 0,9 do 1,2 m, výšky výšky do 10 m montáž</t>
  </si>
  <si>
    <t>-1181595439</t>
  </si>
  <si>
    <t>Poznámka k položce:_x000d_
vč. kotvení lešení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</si>
  <si>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</si>
  <si>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</si>
  <si>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-2078702403</t>
  </si>
  <si>
    <t>2809,03*7*6</t>
  </si>
  <si>
    <t>941111821</t>
  </si>
  <si>
    <t>Lešení řadové trubkové lehké pracovní s podlahami s provozním zatížením tř. 3 do 200 kg/m2 šířky tř. W09 od 0,9 do 1,2 m, výšky výšky do 10 m demontáž</t>
  </si>
  <si>
    <t>412155748</t>
  </si>
  <si>
    <t>998</t>
  </si>
  <si>
    <t>Přesun hmot</t>
  </si>
  <si>
    <t>998332011</t>
  </si>
  <si>
    <t>Přesun hmot pro úpravy vodních toků a kanály, hráze rybníků apod. dopravní vzdálenost do 500 m</t>
  </si>
  <si>
    <t>t</t>
  </si>
  <si>
    <t>1902931256</t>
  </si>
  <si>
    <t>997</t>
  </si>
  <si>
    <t>Přesun sutě</t>
  </si>
  <si>
    <t>997321211</t>
  </si>
  <si>
    <t>Svislá doprava suti a vybouraných hmot s naložením do dopravního zařízení a s vyprázdněním dopravního zařízení na hromadu nebo do dopravního prostředku na výšku do 4 m</t>
  </si>
  <si>
    <t>632954636</t>
  </si>
  <si>
    <t>997321511</t>
  </si>
  <si>
    <t>Vodorovná doprava suti a vybouraných hmot bez naložení, s vyložením a hrubým urovnáním po suchu, na vzdálenost do 1 km</t>
  </si>
  <si>
    <t>-1467856382</t>
  </si>
  <si>
    <t>Poznámka k položce:_x000d_
vč.:_x000d_
- při vodorovné dopravě po suchu: přepravy za ztížených podmínek_x000d_
- při vodorovné dopravě po vodě: vyložení na hromady na suchu nebo přeložení na dopravní prostředek na suchu do 15 m vodorovně a současně do 4 m svisle_x000d_
- při nakládání nebo překládání: dopravy do 15 m vodorovně a současně do 4 m svisle</t>
  </si>
  <si>
    <t>997321519</t>
  </si>
  <si>
    <t>Vodorovná doprava suti a vybouraných hmot bez naložení, s vyložením a hrubým urovnáním po suchu, na vzdálenost Příplatek k cenám za každý další započatý 1 km přes 1 km</t>
  </si>
  <si>
    <t>769389501</t>
  </si>
  <si>
    <t>47,75351*5</t>
  </si>
  <si>
    <t>997321611</t>
  </si>
  <si>
    <t>Vodorovná doprava suti a vybouraných hmot bez naložení, s vyložením a hrubým urovnáním nakládání nebo překládání na dopravní prostředek při vodorovné dopravě suti a vybouraných hmot</t>
  </si>
  <si>
    <t>-1912699578</t>
  </si>
  <si>
    <t>997013111</t>
  </si>
  <si>
    <t>Vnitrostaveništní doprava suti a vybouraných hmot vodorovně do 50 m s naložením základní pro budovy a haly výšky do 6 m</t>
  </si>
  <si>
    <t>-535892936</t>
  </si>
  <si>
    <t>16</t>
  </si>
  <si>
    <t>997221862</t>
  </si>
  <si>
    <t>Poplatek za uložení stavebního odpadu na recyklační skládce (skládkovné) z armovaného betonu zatříděného do Katalogu odpadů pod kódem 17 01 01</t>
  </si>
  <si>
    <t>-820871890</t>
  </si>
  <si>
    <t>Poznámka k položce:_x000d_
skládka dle výběru zhotovitele s oprávněním k převzetí</t>
  </si>
  <si>
    <t>002 - Oprava poškozených říms</t>
  </si>
  <si>
    <t>3 - Svislé a kompletní konstrukce</t>
  </si>
  <si>
    <t>711 - Izolace proti vodě, vlhkosti a plynům</t>
  </si>
  <si>
    <t>9 - Ostatní konstrukce a práce, bourání</t>
  </si>
  <si>
    <t>111251103</t>
  </si>
  <si>
    <t>Odstranění křovin a stromů s odstraněním kořenů strojně průměru kmene do 100 mm v rovině nebo ve svahu sklonu terénu do 1:5, při celkové ploše přes 500 m2</t>
  </si>
  <si>
    <t>742971934</t>
  </si>
  <si>
    <t>400*5</t>
  </si>
  <si>
    <t>112155311</t>
  </si>
  <si>
    <t>Štěpkování s naložením na dopravní prostředek a odvozem do 20 km keřového porostu středně hustého</t>
  </si>
  <si>
    <t>-1697548930</t>
  </si>
  <si>
    <t>Poznámka k položce:_x000d_
vč. likvidace (likvidace je věcí dodavatele stavby)</t>
  </si>
  <si>
    <t>132151103</t>
  </si>
  <si>
    <t>Hloubení nezapažených rýh šířky do 800 mm strojně s urovnáním dna do předepsaného profilu a spádu v hornině třídy těžitelnosti I skupiny 1 a 2 přes 50 do 100 m3</t>
  </si>
  <si>
    <t>1995132855</t>
  </si>
  <si>
    <t>Poznámka k položce:_x000d_
za rubem zdi</t>
  </si>
  <si>
    <t>578,8*0,3*0,4</t>
  </si>
  <si>
    <t>171151103</t>
  </si>
  <si>
    <t>Uložení sypanin do násypů strojně s rozprostřením sypaniny ve vrstvách a s hrubým urovnáním zhutněných z hornin soudržných jakékoliv třídy těžitelnosti</t>
  </si>
  <si>
    <t>-1912543095</t>
  </si>
  <si>
    <t>181411121</t>
  </si>
  <si>
    <t>Založení trávníku na půdě předem připravené plochy do 1000 m2 výsevem včetně utažení lučního v rovině nebo na svahu do 1:5</t>
  </si>
  <si>
    <t>534090630</t>
  </si>
  <si>
    <t>M</t>
  </si>
  <si>
    <t>00572472</t>
  </si>
  <si>
    <t>osivo směs travní krajinná-rovinná</t>
  </si>
  <si>
    <t>kg</t>
  </si>
  <si>
    <t>2003431883</t>
  </si>
  <si>
    <t>231,52*0,02 'Přepočtené koeficientem množství</t>
  </si>
  <si>
    <t>181951112</t>
  </si>
  <si>
    <t>Úprava pláně vyrovnáním výškových rozdílů strojně v hornině třídy těžitelnosti I, skupiny 1 až 3 se zhutněním</t>
  </si>
  <si>
    <t>-89707384</t>
  </si>
  <si>
    <t>578,8*0,4</t>
  </si>
  <si>
    <t>-963579182</t>
  </si>
  <si>
    <t>Poznámka k položce:_x000d_
- po očištění musí být plochy prosté zbytků betonu, prachu a vegetace</t>
  </si>
  <si>
    <t>"Pravá stěna:" (224,2+55+1,2*2)*0,7</t>
  </si>
  <si>
    <t>"Levá stěna:" (250,4+48)*0,7</t>
  </si>
  <si>
    <t>Součet</t>
  </si>
  <si>
    <t>Svislé a kompletní konstrukce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</si>
  <si>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</si>
  <si>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</si>
  <si>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-1265697772</t>
  </si>
  <si>
    <t>"Pravá stěna:" (224,2+55+1,2*2)*0,167</t>
  </si>
  <si>
    <t>"Levá stěna:" (250,4+48)*0,167</t>
  </si>
  <si>
    <t>317351105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</si>
  <si>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</si>
  <si>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811398033</t>
  </si>
  <si>
    <t>Poznámka k položce:_x000d_
vč. vložení lišty dropal do bednění</t>
  </si>
  <si>
    <t>"Pravá stěna:" (224,2+55+1,2*2)*(0,51+0,2)+0,167*94-25,267</t>
  </si>
  <si>
    <t>"Levá stěna:" (250,4+48)*(0,51+0,2)+0,167*100-27,564</t>
  </si>
  <si>
    <t>317351101</t>
  </si>
  <si>
    <t>Bednění klenbových pásů, říms nebo překladů klenbových pásů válcových včetně podpěrné konstrukce do výše 4 m zřízení</t>
  </si>
  <si>
    <t>483043743</t>
  </si>
  <si>
    <t>"Pravá stěna:" 33*(0,51+0,2)+0,167*11</t>
  </si>
  <si>
    <t>"Levá stěna:" 36*(0,51+0,2)+0,167*12</t>
  </si>
  <si>
    <t>317351103</t>
  </si>
  <si>
    <t>Bednění klenbových pásů, říms nebo překladů klenbových pásů válcových Příplatek k ceně za podpěrnou konstrukci (zřízení i odstranění), o výšce přes 4 do 6 m</t>
  </si>
  <si>
    <t>-442603297</t>
  </si>
  <si>
    <t>317351106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</si>
  <si>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</si>
  <si>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1110153393</t>
  </si>
  <si>
    <t>317351102</t>
  </si>
  <si>
    <t>Bednění klenbových pásů, říms nebo překladů klenbových pásů válcových včetně podpěrné konstrukce do výše 4 m odstranění</t>
  </si>
  <si>
    <t>367809044</t>
  </si>
  <si>
    <t>327361006</t>
  </si>
  <si>
    <t>Výztuž opěrných zdí a valů průměru do 12 mm, z oceli 10 505 (R) nebo BSt 500</t>
  </si>
  <si>
    <t>1687973822</t>
  </si>
  <si>
    <t>"pravá stěna:" 94*(28,62+9,96)/1000</t>
  </si>
  <si>
    <t>"levá stěna:" 100*(28,62+9,96)/1000</t>
  </si>
  <si>
    <t>985564223R</t>
  </si>
  <si>
    <t>Kotvičky pro výztuž stříkaného betonu z betonářské oceli do chemické malty, hloubky kotvení přes 200 do 400 mm, průměru do 10 mm</t>
  </si>
  <si>
    <t>kus</t>
  </si>
  <si>
    <t>-1296837815</t>
  </si>
  <si>
    <t>Poznámka k položce:_x000d_
- vyvrtání otvoru, vyfoukání, osazení výztuže D 10 mm, dl. 500 mm, zalití chem. kotvou</t>
  </si>
  <si>
    <t>"pravá stěna:" 12*94</t>
  </si>
  <si>
    <t>"levá stěna:" 12*100</t>
  </si>
  <si>
    <t>711</t>
  </si>
  <si>
    <t>Izolace proti vodě, vlhkosti a plynům</t>
  </si>
  <si>
    <t>17</t>
  </si>
  <si>
    <t>711191001</t>
  </si>
  <si>
    <t>Provedení nátěru adhezního můstku na ploše vodorovné V</t>
  </si>
  <si>
    <t>1265752098</t>
  </si>
  <si>
    <t>18</t>
  </si>
  <si>
    <t>58585000</t>
  </si>
  <si>
    <t>adhezní můstek pro savé i nesavé podklady</t>
  </si>
  <si>
    <t>32</t>
  </si>
  <si>
    <t>5649911</t>
  </si>
  <si>
    <t>406*0,12075 'Přepočtené koeficientem množství</t>
  </si>
  <si>
    <t>Ostatní konstrukce a práce, bourání</t>
  </si>
  <si>
    <t>19</t>
  </si>
  <si>
    <t>960111221</t>
  </si>
  <si>
    <t>Bourání konstrukcí vodních staveb z hladiny, s naložením vybouraných hmot a suti na dopravní prostředek nebo s odklizením na hromady do vzdálenosti 20 m z dílců prefabrikovaných betonových a železobetonových</t>
  </si>
  <si>
    <t>640335567</t>
  </si>
  <si>
    <t>Poznámka k položce:_x000d_
vč. bourání geotextilií, výplně otvorů tvárnic, drenáží, trubek a dilatačních prvků apod. zabudovaných v bouraných konstrukcích</t>
  </si>
  <si>
    <t>20</t>
  </si>
  <si>
    <t>R96</t>
  </si>
  <si>
    <t>Rozebrání a zpětná montáž stávajícího zábradlí</t>
  </si>
  <si>
    <t>-1120415224</t>
  </si>
  <si>
    <t>R97</t>
  </si>
  <si>
    <t>Rozebrání a zpětná montáž oplocení z drátěného pletiva na oc. sloupcích</t>
  </si>
  <si>
    <t>-1045160225</t>
  </si>
  <si>
    <t>22</t>
  </si>
  <si>
    <t>953312122</t>
  </si>
  <si>
    <t>Vložky svislé do dilatačních spár z polystyrenových desek extrudovaných včetně dodání a osazení, v jakémkoliv zdivu přes 10 do 20 mm</t>
  </si>
  <si>
    <t>1595778806</t>
  </si>
  <si>
    <t>Poznámka k položce:_x000d_
dilatace po 6 m</t>
  </si>
  <si>
    <t>0,135*98</t>
  </si>
  <si>
    <t>23</t>
  </si>
  <si>
    <t>931994142</t>
  </si>
  <si>
    <t>Těsnění spáry betonové konstrukce pásy, profily, tmely tmelem polyuretanovým spáry dilatační do 4,0 cm2</t>
  </si>
  <si>
    <t>-1840496147</t>
  </si>
  <si>
    <t>98*1,4</t>
  </si>
  <si>
    <t>24</t>
  </si>
  <si>
    <t>-1385746951</t>
  </si>
  <si>
    <t>25</t>
  </si>
  <si>
    <t>83453427</t>
  </si>
  <si>
    <t>26</t>
  </si>
  <si>
    <t>-1371315365</t>
  </si>
  <si>
    <t>237,01642*5</t>
  </si>
  <si>
    <t>27</t>
  </si>
  <si>
    <t>-1750988230</t>
  </si>
  <si>
    <t>28</t>
  </si>
  <si>
    <t>414605852</t>
  </si>
  <si>
    <t>29</t>
  </si>
  <si>
    <t>997013862</t>
  </si>
  <si>
    <t>-170794525</t>
  </si>
  <si>
    <t>003 - Zajištění stability základových pasů opěrných zdí</t>
  </si>
  <si>
    <t>4 - Vodorovné konstrukce</t>
  </si>
  <si>
    <t>131351104</t>
  </si>
  <si>
    <t>Hloubení nezapažených jam a zářezů strojně s urovnáním dna do předepsaného profilu a spádu v hornině třídy těžitelnosti II skupiny 4 přes 100 do 500 m3</t>
  </si>
  <si>
    <t>-2000358504</t>
  </si>
  <si>
    <t>131351791</t>
  </si>
  <si>
    <t>Hloubení jam a zářezů pro lesnicko-technické meliorace strojně zapažených i nezapažených s urovnáním dna do předepsaného profilu a spádu Příplatek k cenám za hloubení jam v tekoucí vodě při lesnicko-technických melioracích (LTM) pro jakékoliv množství vykopávky v hornině třídy těžitelnosti II skupiny 4</t>
  </si>
  <si>
    <t>1467984229</t>
  </si>
  <si>
    <t>171251101</t>
  </si>
  <si>
    <t>Uložení sypanin do násypů strojně s rozprostřením sypaniny ve vrstvách a s hrubým urovnáním nezhutněných jakékoliv třídy těžitelnosti</t>
  </si>
  <si>
    <t>-1786047196</t>
  </si>
  <si>
    <t>Vodorovné konstrukce</t>
  </si>
  <si>
    <t>463212111</t>
  </si>
  <si>
    <t>Rovnanina z lomového kamene upraveného, tříděného jakékoliv tloušťky rovnaniny s vyklínováním spár a dutin úlomky kamene</t>
  </si>
  <si>
    <t>-801912677</t>
  </si>
  <si>
    <t>Poznámka k položce:_x000d_
vč. urovnání líce viditelných ploch</t>
  </si>
  <si>
    <t>"PB stěna:" 2,3*0,6*73</t>
  </si>
  <si>
    <t>"LB stěna:" 2,3*0,6*65</t>
  </si>
  <si>
    <t>1461827297</t>
  </si>
  <si>
    <t>004 - Oprava schodů</t>
  </si>
  <si>
    <t>HSV - Práce a dodávky HSV</t>
  </si>
  <si>
    <t>96 - Bourání konstrukcí</t>
  </si>
  <si>
    <t>HSV</t>
  </si>
  <si>
    <t>Práce a dodávky HSV</t>
  </si>
  <si>
    <t>327351211</t>
  </si>
  <si>
    <t>Bednění opěrných zdí a valů svislých i skloněných, výšky do 20 m zřízení</t>
  </si>
  <si>
    <t>870849527</t>
  </si>
  <si>
    <t>1,6*0,3</t>
  </si>
  <si>
    <t>327351221</t>
  </si>
  <si>
    <t>Bednění opěrných zdí a valů svislých i skloněných, výšky do 20 m odstranění</t>
  </si>
  <si>
    <t>1099458508</t>
  </si>
  <si>
    <t>457312814</t>
  </si>
  <si>
    <t>Těsnicí nebo opevňovací vrstva z prostého betonu pro prostředí s mrazovými cykly tř. C 25/30, tl. vrstvy 250 mm</t>
  </si>
  <si>
    <t>526166951</t>
  </si>
  <si>
    <t>"podesta:" 1,6*1,1</t>
  </si>
  <si>
    <t>457312813</t>
  </si>
  <si>
    <t>Těsnicí nebo opevňovací vrstva z prostého betonu pro prostředí s mrazovými cykly tř. C 25/30, tl. vrstvy 200 mm</t>
  </si>
  <si>
    <t>1368467545</t>
  </si>
  <si>
    <t>"schody:" 5,6*1,1</t>
  </si>
  <si>
    <t>457319930</t>
  </si>
  <si>
    <t>Těsnicí nebo opevňovací vrstva z prostého betonu pro prostředí s mrazovými cykly Příplatek k cenám za každých dalších i započatých 20 mm tl. betonu mrazuvzdorného tř. C 25/30</t>
  </si>
  <si>
    <t>606070824</t>
  </si>
  <si>
    <t>3*1,6*1,1</t>
  </si>
  <si>
    <t>465220111</t>
  </si>
  <si>
    <t>Zřízení schodů z kopáků na cementovou maltu s vyspárováním cementovou maltou</t>
  </si>
  <si>
    <t>563066825</t>
  </si>
  <si>
    <t>Poznámka k položce:_x000d_
vč. úpravy líce schodů</t>
  </si>
  <si>
    <t>0,2*0,3*1,1*17</t>
  </si>
  <si>
    <t>465513127</t>
  </si>
  <si>
    <t>Dlažba z lomového kamene lomařsky upraveného na cementovou maltu, s vyspárováním cementovou maltou, tl. kamene 200 mm</t>
  </si>
  <si>
    <t>964032936</t>
  </si>
  <si>
    <t>58381090</t>
  </si>
  <si>
    <t>kopák hrubý (1t=1,3m2)</t>
  </si>
  <si>
    <t>1653626031</t>
  </si>
  <si>
    <t>Poznámka k položce:_x000d_
vč. úpravy tvaru kopáků do tvaru odpovídajícímu původním</t>
  </si>
  <si>
    <t>0,3*1,1*1,05*4</t>
  </si>
  <si>
    <t>96</t>
  </si>
  <si>
    <t>Bourání konstrukcí</t>
  </si>
  <si>
    <t>960191241</t>
  </si>
  <si>
    <t>Bourání konstrukcí vodních staveb z hladiny, s naložením vybouraných hmot a suti na dopravní prostředek nebo s odklizením na hromady do vzdálenosti 20 m z kamenných kvádrů</t>
  </si>
  <si>
    <t>-722654087</t>
  </si>
  <si>
    <t>0,2*0,3*1,1*16</t>
  </si>
  <si>
    <t>960211251</t>
  </si>
  <si>
    <t>Bourání konstrukcí vodních staveb z hladiny, s naložením vybouraných hmot a suti na dopravní prostředek nebo s odklizením na hromady do vzdálenosti 20 m zděných z kamene nebo z cihel</t>
  </si>
  <si>
    <t>452697618</t>
  </si>
  <si>
    <t>"podklad pod kopáky:" 5,6*1,1*0,2</t>
  </si>
  <si>
    <t>2023833505</t>
  </si>
  <si>
    <t>1012900521</t>
  </si>
  <si>
    <t>-2111052470</t>
  </si>
  <si>
    <t>6,1688*5</t>
  </si>
  <si>
    <t>254270209</t>
  </si>
  <si>
    <t>-1004162100</t>
  </si>
  <si>
    <t>-718824128</t>
  </si>
  <si>
    <t>SO01b - Oprava opěrných zdí a opevnění - oprava výtrží v břehové linii PB v ř.km 0,480-0,516</t>
  </si>
  <si>
    <t>001 - Oprava výtrží v břehové linii PB v ř.km 0,480-0,516</t>
  </si>
  <si>
    <t>122251401</t>
  </si>
  <si>
    <t>Vykopávky v zemnících na suchu strojně zapažených i nezapažených v hornině třídy těžitelnosti I skupiny 3 do 20 m3</t>
  </si>
  <si>
    <t>539262250</t>
  </si>
  <si>
    <t>Poznámka k položce:_x000d_
- vč. ceny za nákup zeminy_x000d_
- výběr zemníku je věcí dodavatele_x000d_
- hlinitopísčitá zemina fr. 0 - 4 mm</t>
  </si>
  <si>
    <t>131351103</t>
  </si>
  <si>
    <t>Hloubení nezapažených jam a zářezů strojně s urovnáním dna do předepsaného profilu a spádu v hornině třídy těžitelnosti II skupiny 4 přes 50 do 100 m3</t>
  </si>
  <si>
    <t>-965838787</t>
  </si>
  <si>
    <t>2,3*36</t>
  </si>
  <si>
    <t>-1535417954</t>
  </si>
  <si>
    <t>1,6*36</t>
  </si>
  <si>
    <t>-1068013143</t>
  </si>
  <si>
    <t>174151101</t>
  </si>
  <si>
    <t>Zásyp sypaninou z jakékoliv horniny strojně s uložením výkopku ve vrstvách se zhutněním jam, šachet, rýh nebo kolem objektů v těchto vykopávkách</t>
  </si>
  <si>
    <t>-1967873355</t>
  </si>
  <si>
    <t>Poznámka k položce:_x000d_
vč. strojního přemístění materiálu pro zásyp ze vzdálenosti do 10 m od okraje zásypu</t>
  </si>
  <si>
    <t>1,01*36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</si>
  <si>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</si>
  <si>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</si>
  <si>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1259870944</t>
  </si>
  <si>
    <t>Poznámka k položce:_x000d_
výběr zemníku je věcí dodavatele</t>
  </si>
  <si>
    <t>462511370</t>
  </si>
  <si>
    <t>Zához z lomového kamene neupraveného záhozového bez proštěrkování z terénu, hmotnosti jednotlivých kamenů přes 200 do 500 kg</t>
  </si>
  <si>
    <t>-295282032</t>
  </si>
  <si>
    <t>Poznámka k položce:_x000d_
vč. úpravy jednotlivých kamenů hm. přes 500 kg dodatečným rozpojením na místě uložení</t>
  </si>
  <si>
    <t>1,2*36</t>
  </si>
  <si>
    <t>462513169</t>
  </si>
  <si>
    <t>Zához z lomového kamene neupraveného provedený ze břehu nebo z lešení, do sucha nebo do vody záhozového, hmotnost jednotlivých kamenů přes 200 do 500 kg Příplatek k ceně za urovnání líce záhozu</t>
  </si>
  <si>
    <t>-1222342223</t>
  </si>
  <si>
    <t>1*36</t>
  </si>
  <si>
    <t>-487702821</t>
  </si>
  <si>
    <t>Poznámka k položce:_x000d_
vč. urovnání viditelného líce</t>
  </si>
  <si>
    <t>2*36</t>
  </si>
  <si>
    <t>-1015581634</t>
  </si>
  <si>
    <t>SO01c - Oprava v ř.km 1,006 - ř. km 1,170</t>
  </si>
  <si>
    <t>122251103</t>
  </si>
  <si>
    <t>Odkopávky a prokopávky nezapažené strojně v hornině třídy těžitelnosti I skupiny 3 přes 50 do 100 m3</t>
  </si>
  <si>
    <t>1067282290</t>
  </si>
  <si>
    <t>-265693485</t>
  </si>
  <si>
    <t>Poznámka k položce:_x000d_
vč. strojního přemístění materiálu ze vzdálenosti do 10 m od okraje zásypu</t>
  </si>
  <si>
    <t>1815234489</t>
  </si>
  <si>
    <t>-344946347</t>
  </si>
  <si>
    <t>2*411,83</t>
  </si>
  <si>
    <t>-1651877835</t>
  </si>
  <si>
    <t>Poznámka k položce:_x000d_
- povrch spáru bude zalazen oc. hladítkem_x000d_
- vč. očištění plochy kamene po dokončení spár</t>
  </si>
  <si>
    <t>-337686428</t>
  </si>
  <si>
    <t>-1790585808</t>
  </si>
  <si>
    <t>1224178275</t>
  </si>
  <si>
    <t>411,83*7*6</t>
  </si>
  <si>
    <t>15251314</t>
  </si>
  <si>
    <t>-1659518397</t>
  </si>
  <si>
    <t>-1621717581</t>
  </si>
  <si>
    <t>-187974264</t>
  </si>
  <si>
    <t>-412858099</t>
  </si>
  <si>
    <t>7,00111*5</t>
  </si>
  <si>
    <t>-1664699451</t>
  </si>
  <si>
    <t>-839925144</t>
  </si>
  <si>
    <t>-970409120</t>
  </si>
  <si>
    <t>132151102</t>
  </si>
  <si>
    <t>Hloubení nezapažených rýh šířky do 800 mm strojně s urovnáním dna do předepsaného profilu a spádu v hornině třídy těžitelnosti I skupiny 1 a 2 přes 20 do 50 m3</t>
  </si>
  <si>
    <t>1749218836</t>
  </si>
  <si>
    <t>Poznámka k položce:_x000d_
za rubem opěrné zdi</t>
  </si>
  <si>
    <t>171*0,3*0,4</t>
  </si>
  <si>
    <t>-887358287</t>
  </si>
  <si>
    <t>916862708</t>
  </si>
  <si>
    <t>-768920257</t>
  </si>
  <si>
    <t>68,4*0,02 'Přepočtené koeficientem množství</t>
  </si>
  <si>
    <t>-634696540</t>
  </si>
  <si>
    <t>171*0,4</t>
  </si>
  <si>
    <t>834340707</t>
  </si>
  <si>
    <t>171*0,7</t>
  </si>
  <si>
    <t>-908692930</t>
  </si>
  <si>
    <t>0,135*171</t>
  </si>
  <si>
    <t>-1167580121</t>
  </si>
  <si>
    <t>Poznámka k položce:_x000d_
vč. vložení lišty dropal do bednění a pomocného lešení</t>
  </si>
  <si>
    <t>0,5*171+0,135*57</t>
  </si>
  <si>
    <t>-1468827892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</si>
  <si>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</si>
  <si>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</si>
  <si>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-1783645406</t>
  </si>
  <si>
    <t>24,84*57/1000</t>
  </si>
  <si>
    <t>1389574639</t>
  </si>
  <si>
    <t>Poznámka k položce:_x000d_
- vyvrtání otvoru, vyfoukání, osazení výztuže D 10 mm, dl. 470 mm, zalití chem. kotvou</t>
  </si>
  <si>
    <t>12*57</t>
  </si>
  <si>
    <t>961624735</t>
  </si>
  <si>
    <t>164*0,7</t>
  </si>
  <si>
    <t>1584657851</t>
  </si>
  <si>
    <t>114,8*0,12075 'Přepočtené koeficientem množství</t>
  </si>
  <si>
    <t>822148136</t>
  </si>
  <si>
    <t>Poznámka k položce:_x000d_
vč. bourání geotextilií, výplně otvorů tvárnic, drenáží, potrubí a dilatačních prvků apod. zabudovaných v bouraných konstrukcích</t>
  </si>
  <si>
    <t>0,1*0,85*171</t>
  </si>
  <si>
    <t>1422143092</t>
  </si>
  <si>
    <t>0,135*30</t>
  </si>
  <si>
    <t>-438530066</t>
  </si>
  <si>
    <t>30*1,4</t>
  </si>
  <si>
    <t>-170900759</t>
  </si>
  <si>
    <t>1476145922</t>
  </si>
  <si>
    <t>-232336221</t>
  </si>
  <si>
    <t>35,56715*5</t>
  </si>
  <si>
    <t>1546687254</t>
  </si>
  <si>
    <t>2099076376</t>
  </si>
  <si>
    <t>-1454311326</t>
  </si>
  <si>
    <t>003 - Oprava stabilita základových pasů opěrných zdí</t>
  </si>
  <si>
    <t>-194104683</t>
  </si>
  <si>
    <t>-1206491772</t>
  </si>
  <si>
    <t>386490588</t>
  </si>
  <si>
    <t>-1895407354</t>
  </si>
  <si>
    <t>2,3*0,6*61,20</t>
  </si>
  <si>
    <t>1172475179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</si>
</sst>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6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6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6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6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23015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Bystřice, ústí - Olomouc - Bělidla - nánosy, oprava opevnění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22. 2. 2024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ROUND(AG95+AG97+AG102+AG104,2)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ROUND(AS95+AS97+AS102+AS104,2)</f>
        <v>0</v>
      </c>
      <c r="AT94" s="112">
        <f>ROUND(SUM(AV94:AW94),2)</f>
        <v>0</v>
      </c>
      <c r="AU94" s="113">
        <f>ROUND(AU95+AU97+AU102+AU104,5)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ROUND(AZ95+AZ97+AZ102+AZ104,2)</f>
        <v>0</v>
      </c>
      <c r="BA94" s="112">
        <f>ROUND(BA95+BA97+BA102+BA104,2)</f>
        <v>0</v>
      </c>
      <c r="BB94" s="112">
        <f>ROUND(BB95+BB97+BB102+BB104,2)</f>
        <v>0</v>
      </c>
      <c r="BC94" s="112">
        <f>ROUND(BC95+BC97+BC102+BC104,2)</f>
        <v>0</v>
      </c>
      <c r="BD94" s="114">
        <f>ROUND(BD95+BD97+BD102+BD104,2)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7"/>
      <c r="B95" s="117"/>
      <c r="C95" s="118"/>
      <c r="D95" s="119" t="s">
        <v>77</v>
      </c>
      <c r="E95" s="119"/>
      <c r="F95" s="119"/>
      <c r="G95" s="119"/>
      <c r="H95" s="119"/>
      <c r="I95" s="120"/>
      <c r="J95" s="119" t="s">
        <v>78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ROUND(AG96,2)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79</v>
      </c>
      <c r="AR95" s="124"/>
      <c r="AS95" s="125">
        <f>ROUND(AS96,2)</f>
        <v>0</v>
      </c>
      <c r="AT95" s="126">
        <f>ROUND(SUM(AV95:AW95),2)</f>
        <v>0</v>
      </c>
      <c r="AU95" s="127">
        <f>ROUND(AU96,5)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ROUND(AZ96,2)</f>
        <v>0</v>
      </c>
      <c r="BA95" s="126">
        <f>ROUND(BA96,2)</f>
        <v>0</v>
      </c>
      <c r="BB95" s="126">
        <f>ROUND(BB96,2)</f>
        <v>0</v>
      </c>
      <c r="BC95" s="126">
        <f>ROUND(BC96,2)</f>
        <v>0</v>
      </c>
      <c r="BD95" s="128">
        <f>ROUND(BD96,2)</f>
        <v>0</v>
      </c>
      <c r="BE95" s="7"/>
      <c r="BS95" s="129" t="s">
        <v>72</v>
      </c>
      <c r="BT95" s="129" t="s">
        <v>80</v>
      </c>
      <c r="BU95" s="129" t="s">
        <v>74</v>
      </c>
      <c r="BV95" s="129" t="s">
        <v>75</v>
      </c>
      <c r="BW95" s="129" t="s">
        <v>81</v>
      </c>
      <c r="BX95" s="129" t="s">
        <v>5</v>
      </c>
      <c r="CL95" s="129" t="s">
        <v>1</v>
      </c>
      <c r="CM95" s="129" t="s">
        <v>82</v>
      </c>
    </row>
    <row r="96" s="4" customFormat="1" ht="16.5" customHeight="1">
      <c r="A96" s="130" t="s">
        <v>83</v>
      </c>
      <c r="B96" s="68"/>
      <c r="C96" s="131"/>
      <c r="D96" s="131"/>
      <c r="E96" s="132" t="s">
        <v>84</v>
      </c>
      <c r="F96" s="132"/>
      <c r="G96" s="132"/>
      <c r="H96" s="132"/>
      <c r="I96" s="132"/>
      <c r="J96" s="131"/>
      <c r="K96" s="132" t="s">
        <v>78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'001 - Ostatní a vedlejší ...'!J32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85</v>
      </c>
      <c r="AR96" s="70"/>
      <c r="AS96" s="135">
        <v>0</v>
      </c>
      <c r="AT96" s="136">
        <f>ROUND(SUM(AV96:AW96),2)</f>
        <v>0</v>
      </c>
      <c r="AU96" s="137">
        <f>'001 - Ostatní a vedlejší ...'!P122</f>
        <v>0</v>
      </c>
      <c r="AV96" s="136">
        <f>'001 - Ostatní a vedlejší ...'!J35</f>
        <v>0</v>
      </c>
      <c r="AW96" s="136">
        <f>'001 - Ostatní a vedlejší ...'!J36</f>
        <v>0</v>
      </c>
      <c r="AX96" s="136">
        <f>'001 - Ostatní a vedlejší ...'!J37</f>
        <v>0</v>
      </c>
      <c r="AY96" s="136">
        <f>'001 - Ostatní a vedlejší ...'!J38</f>
        <v>0</v>
      </c>
      <c r="AZ96" s="136">
        <f>'001 - Ostatní a vedlejší ...'!F35</f>
        <v>0</v>
      </c>
      <c r="BA96" s="136">
        <f>'001 - Ostatní a vedlejší ...'!F36</f>
        <v>0</v>
      </c>
      <c r="BB96" s="136">
        <f>'001 - Ostatní a vedlejší ...'!F37</f>
        <v>0</v>
      </c>
      <c r="BC96" s="136">
        <f>'001 - Ostatní a vedlejší ...'!F38</f>
        <v>0</v>
      </c>
      <c r="BD96" s="138">
        <f>'001 - Ostatní a vedlejší ...'!F39</f>
        <v>0</v>
      </c>
      <c r="BE96" s="4"/>
      <c r="BT96" s="139" t="s">
        <v>86</v>
      </c>
      <c r="BV96" s="139" t="s">
        <v>75</v>
      </c>
      <c r="BW96" s="139" t="s">
        <v>87</v>
      </c>
      <c r="BX96" s="139" t="s">
        <v>81</v>
      </c>
      <c r="CL96" s="139" t="s">
        <v>1</v>
      </c>
    </row>
    <row r="97" s="7" customFormat="1" ht="24.75" customHeight="1">
      <c r="A97" s="7"/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ROUND(SUM(AG98:AG101),2)</f>
        <v>0</v>
      </c>
      <c r="AH97" s="120"/>
      <c r="AI97" s="120"/>
      <c r="AJ97" s="120"/>
      <c r="AK97" s="120"/>
      <c r="AL97" s="120"/>
      <c r="AM97" s="120"/>
      <c r="AN97" s="122">
        <f>SUM(AG97,AT97)</f>
        <v>0</v>
      </c>
      <c r="AO97" s="120"/>
      <c r="AP97" s="120"/>
      <c r="AQ97" s="123" t="s">
        <v>79</v>
      </c>
      <c r="AR97" s="124"/>
      <c r="AS97" s="125">
        <f>ROUND(SUM(AS98:AS101),2)</f>
        <v>0</v>
      </c>
      <c r="AT97" s="126">
        <f>ROUND(SUM(AV97:AW97),2)</f>
        <v>0</v>
      </c>
      <c r="AU97" s="127">
        <f>ROUND(SUM(AU98:AU101),5)</f>
        <v>0</v>
      </c>
      <c r="AV97" s="126">
        <f>ROUND(AZ97*L29,2)</f>
        <v>0</v>
      </c>
      <c r="AW97" s="126">
        <f>ROUND(BA97*L30,2)</f>
        <v>0</v>
      </c>
      <c r="AX97" s="126">
        <f>ROUND(BB97*L29,2)</f>
        <v>0</v>
      </c>
      <c r="AY97" s="126">
        <f>ROUND(BC97*L30,2)</f>
        <v>0</v>
      </c>
      <c r="AZ97" s="126">
        <f>ROUND(SUM(AZ98:AZ101),2)</f>
        <v>0</v>
      </c>
      <c r="BA97" s="126">
        <f>ROUND(SUM(BA98:BA101),2)</f>
        <v>0</v>
      </c>
      <c r="BB97" s="126">
        <f>ROUND(SUM(BB98:BB101),2)</f>
        <v>0</v>
      </c>
      <c r="BC97" s="126">
        <f>ROUND(SUM(BC98:BC101),2)</f>
        <v>0</v>
      </c>
      <c r="BD97" s="128">
        <f>ROUND(SUM(BD98:BD101),2)</f>
        <v>0</v>
      </c>
      <c r="BE97" s="7"/>
      <c r="BS97" s="129" t="s">
        <v>72</v>
      </c>
      <c r="BT97" s="129" t="s">
        <v>80</v>
      </c>
      <c r="BU97" s="129" t="s">
        <v>74</v>
      </c>
      <c r="BV97" s="129" t="s">
        <v>75</v>
      </c>
      <c r="BW97" s="129" t="s">
        <v>90</v>
      </c>
      <c r="BX97" s="129" t="s">
        <v>5</v>
      </c>
      <c r="CL97" s="129" t="s">
        <v>1</v>
      </c>
      <c r="CM97" s="129" t="s">
        <v>82</v>
      </c>
    </row>
    <row r="98" s="4" customFormat="1" ht="16.5" customHeight="1">
      <c r="A98" s="130" t="s">
        <v>83</v>
      </c>
      <c r="B98" s="68"/>
      <c r="C98" s="131"/>
      <c r="D98" s="131"/>
      <c r="E98" s="132" t="s">
        <v>84</v>
      </c>
      <c r="F98" s="132"/>
      <c r="G98" s="132"/>
      <c r="H98" s="132"/>
      <c r="I98" s="132"/>
      <c r="J98" s="131"/>
      <c r="K98" s="132" t="s">
        <v>91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'001 - Oprava spár ve zdiv...'!J32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85</v>
      </c>
      <c r="AR98" s="70"/>
      <c r="AS98" s="135">
        <v>0</v>
      </c>
      <c r="AT98" s="136">
        <f>ROUND(SUM(AV98:AW98),2)</f>
        <v>0</v>
      </c>
      <c r="AU98" s="137">
        <f>'001 - Oprava spár ve zdiv...'!P127</f>
        <v>0</v>
      </c>
      <c r="AV98" s="136">
        <f>'001 - Oprava spár ve zdiv...'!J35</f>
        <v>0</v>
      </c>
      <c r="AW98" s="136">
        <f>'001 - Oprava spár ve zdiv...'!J36</f>
        <v>0</v>
      </c>
      <c r="AX98" s="136">
        <f>'001 - Oprava spár ve zdiv...'!J37</f>
        <v>0</v>
      </c>
      <c r="AY98" s="136">
        <f>'001 - Oprava spár ve zdiv...'!J38</f>
        <v>0</v>
      </c>
      <c r="AZ98" s="136">
        <f>'001 - Oprava spár ve zdiv...'!F35</f>
        <v>0</v>
      </c>
      <c r="BA98" s="136">
        <f>'001 - Oprava spár ve zdiv...'!F36</f>
        <v>0</v>
      </c>
      <c r="BB98" s="136">
        <f>'001 - Oprava spár ve zdiv...'!F37</f>
        <v>0</v>
      </c>
      <c r="BC98" s="136">
        <f>'001 - Oprava spár ve zdiv...'!F38</f>
        <v>0</v>
      </c>
      <c r="BD98" s="138">
        <f>'001 - Oprava spár ve zdiv...'!F39</f>
        <v>0</v>
      </c>
      <c r="BE98" s="4"/>
      <c r="BT98" s="139" t="s">
        <v>86</v>
      </c>
      <c r="BV98" s="139" t="s">
        <v>75</v>
      </c>
      <c r="BW98" s="139" t="s">
        <v>92</v>
      </c>
      <c r="BX98" s="139" t="s">
        <v>90</v>
      </c>
      <c r="CL98" s="139" t="s">
        <v>1</v>
      </c>
    </row>
    <row r="99" s="4" customFormat="1" ht="16.5" customHeight="1">
      <c r="A99" s="130" t="s">
        <v>83</v>
      </c>
      <c r="B99" s="68"/>
      <c r="C99" s="131"/>
      <c r="D99" s="131"/>
      <c r="E99" s="132" t="s">
        <v>93</v>
      </c>
      <c r="F99" s="132"/>
      <c r="G99" s="132"/>
      <c r="H99" s="132"/>
      <c r="I99" s="132"/>
      <c r="J99" s="131"/>
      <c r="K99" s="132" t="s">
        <v>94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'002 - Oprava poškozených ...'!J32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85</v>
      </c>
      <c r="AR99" s="70"/>
      <c r="AS99" s="135">
        <v>0</v>
      </c>
      <c r="AT99" s="136">
        <f>ROUND(SUM(AV99:AW99),2)</f>
        <v>0</v>
      </c>
      <c r="AU99" s="137">
        <f>'002 - Oprava poškozených ...'!P128</f>
        <v>0</v>
      </c>
      <c r="AV99" s="136">
        <f>'002 - Oprava poškozených ...'!J35</f>
        <v>0</v>
      </c>
      <c r="AW99" s="136">
        <f>'002 - Oprava poškozených ...'!J36</f>
        <v>0</v>
      </c>
      <c r="AX99" s="136">
        <f>'002 - Oprava poškozených ...'!J37</f>
        <v>0</v>
      </c>
      <c r="AY99" s="136">
        <f>'002 - Oprava poškozených ...'!J38</f>
        <v>0</v>
      </c>
      <c r="AZ99" s="136">
        <f>'002 - Oprava poškozených ...'!F35</f>
        <v>0</v>
      </c>
      <c r="BA99" s="136">
        <f>'002 - Oprava poškozených ...'!F36</f>
        <v>0</v>
      </c>
      <c r="BB99" s="136">
        <f>'002 - Oprava poškozených ...'!F37</f>
        <v>0</v>
      </c>
      <c r="BC99" s="136">
        <f>'002 - Oprava poškozených ...'!F38</f>
        <v>0</v>
      </c>
      <c r="BD99" s="138">
        <f>'002 - Oprava poškozených ...'!F39</f>
        <v>0</v>
      </c>
      <c r="BE99" s="4"/>
      <c r="BT99" s="139" t="s">
        <v>86</v>
      </c>
      <c r="BV99" s="139" t="s">
        <v>75</v>
      </c>
      <c r="BW99" s="139" t="s">
        <v>95</v>
      </c>
      <c r="BX99" s="139" t="s">
        <v>90</v>
      </c>
      <c r="CL99" s="139" t="s">
        <v>1</v>
      </c>
    </row>
    <row r="100" s="4" customFormat="1" ht="23.25" customHeight="1">
      <c r="A100" s="130" t="s">
        <v>83</v>
      </c>
      <c r="B100" s="68"/>
      <c r="C100" s="131"/>
      <c r="D100" s="131"/>
      <c r="E100" s="132" t="s">
        <v>96</v>
      </c>
      <c r="F100" s="132"/>
      <c r="G100" s="132"/>
      <c r="H100" s="132"/>
      <c r="I100" s="132"/>
      <c r="J100" s="131"/>
      <c r="K100" s="132" t="s">
        <v>97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'003 - Zajištění stability...'!J32</f>
        <v>0</v>
      </c>
      <c r="AH100" s="131"/>
      <c r="AI100" s="131"/>
      <c r="AJ100" s="131"/>
      <c r="AK100" s="131"/>
      <c r="AL100" s="131"/>
      <c r="AM100" s="131"/>
      <c r="AN100" s="133">
        <f>SUM(AG100,AT100)</f>
        <v>0</v>
      </c>
      <c r="AO100" s="131"/>
      <c r="AP100" s="131"/>
      <c r="AQ100" s="134" t="s">
        <v>85</v>
      </c>
      <c r="AR100" s="70"/>
      <c r="AS100" s="135">
        <v>0</v>
      </c>
      <c r="AT100" s="136">
        <f>ROUND(SUM(AV100:AW100),2)</f>
        <v>0</v>
      </c>
      <c r="AU100" s="137">
        <f>'003 - Zajištění stability...'!P123</f>
        <v>0</v>
      </c>
      <c r="AV100" s="136">
        <f>'003 - Zajištění stability...'!J35</f>
        <v>0</v>
      </c>
      <c r="AW100" s="136">
        <f>'003 - Zajištění stability...'!J36</f>
        <v>0</v>
      </c>
      <c r="AX100" s="136">
        <f>'003 - Zajištění stability...'!J37</f>
        <v>0</v>
      </c>
      <c r="AY100" s="136">
        <f>'003 - Zajištění stability...'!J38</f>
        <v>0</v>
      </c>
      <c r="AZ100" s="136">
        <f>'003 - Zajištění stability...'!F35</f>
        <v>0</v>
      </c>
      <c r="BA100" s="136">
        <f>'003 - Zajištění stability...'!F36</f>
        <v>0</v>
      </c>
      <c r="BB100" s="136">
        <f>'003 - Zajištění stability...'!F37</f>
        <v>0</v>
      </c>
      <c r="BC100" s="136">
        <f>'003 - Zajištění stability...'!F38</f>
        <v>0</v>
      </c>
      <c r="BD100" s="138">
        <f>'003 - Zajištění stability...'!F39</f>
        <v>0</v>
      </c>
      <c r="BE100" s="4"/>
      <c r="BT100" s="139" t="s">
        <v>86</v>
      </c>
      <c r="BV100" s="139" t="s">
        <v>75</v>
      </c>
      <c r="BW100" s="139" t="s">
        <v>98</v>
      </c>
      <c r="BX100" s="139" t="s">
        <v>90</v>
      </c>
      <c r="CL100" s="139" t="s">
        <v>1</v>
      </c>
    </row>
    <row r="101" s="4" customFormat="1" ht="16.5" customHeight="1">
      <c r="A101" s="130" t="s">
        <v>83</v>
      </c>
      <c r="B101" s="68"/>
      <c r="C101" s="131"/>
      <c r="D101" s="131"/>
      <c r="E101" s="132" t="s">
        <v>99</v>
      </c>
      <c r="F101" s="132"/>
      <c r="G101" s="132"/>
      <c r="H101" s="132"/>
      <c r="I101" s="132"/>
      <c r="J101" s="131"/>
      <c r="K101" s="132" t="s">
        <v>100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'004 - Oprava schodů'!J32</f>
        <v>0</v>
      </c>
      <c r="AH101" s="131"/>
      <c r="AI101" s="131"/>
      <c r="AJ101" s="131"/>
      <c r="AK101" s="131"/>
      <c r="AL101" s="131"/>
      <c r="AM101" s="131"/>
      <c r="AN101" s="133">
        <f>SUM(AG101,AT101)</f>
        <v>0</v>
      </c>
      <c r="AO101" s="131"/>
      <c r="AP101" s="131"/>
      <c r="AQ101" s="134" t="s">
        <v>85</v>
      </c>
      <c r="AR101" s="70"/>
      <c r="AS101" s="135">
        <v>0</v>
      </c>
      <c r="AT101" s="136">
        <f>ROUND(SUM(AV101:AW101),2)</f>
        <v>0</v>
      </c>
      <c r="AU101" s="137">
        <f>'004 - Oprava schodů'!P126</f>
        <v>0</v>
      </c>
      <c r="AV101" s="136">
        <f>'004 - Oprava schodů'!J35</f>
        <v>0</v>
      </c>
      <c r="AW101" s="136">
        <f>'004 - Oprava schodů'!J36</f>
        <v>0</v>
      </c>
      <c r="AX101" s="136">
        <f>'004 - Oprava schodů'!J37</f>
        <v>0</v>
      </c>
      <c r="AY101" s="136">
        <f>'004 - Oprava schodů'!J38</f>
        <v>0</v>
      </c>
      <c r="AZ101" s="136">
        <f>'004 - Oprava schodů'!F35</f>
        <v>0</v>
      </c>
      <c r="BA101" s="136">
        <f>'004 - Oprava schodů'!F36</f>
        <v>0</v>
      </c>
      <c r="BB101" s="136">
        <f>'004 - Oprava schodů'!F37</f>
        <v>0</v>
      </c>
      <c r="BC101" s="136">
        <f>'004 - Oprava schodů'!F38</f>
        <v>0</v>
      </c>
      <c r="BD101" s="138">
        <f>'004 - Oprava schodů'!F39</f>
        <v>0</v>
      </c>
      <c r="BE101" s="4"/>
      <c r="BT101" s="139" t="s">
        <v>86</v>
      </c>
      <c r="BV101" s="139" t="s">
        <v>75</v>
      </c>
      <c r="BW101" s="139" t="s">
        <v>101</v>
      </c>
      <c r="BX101" s="139" t="s">
        <v>90</v>
      </c>
      <c r="CL101" s="139" t="s">
        <v>1</v>
      </c>
    </row>
    <row r="102" s="7" customFormat="1" ht="37.5" customHeight="1">
      <c r="A102" s="7"/>
      <c r="B102" s="117"/>
      <c r="C102" s="118"/>
      <c r="D102" s="119" t="s">
        <v>102</v>
      </c>
      <c r="E102" s="119"/>
      <c r="F102" s="119"/>
      <c r="G102" s="119"/>
      <c r="H102" s="119"/>
      <c r="I102" s="120"/>
      <c r="J102" s="119" t="s">
        <v>103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ROUND(AG103,2)</f>
        <v>0</v>
      </c>
      <c r="AH102" s="120"/>
      <c r="AI102" s="120"/>
      <c r="AJ102" s="120"/>
      <c r="AK102" s="120"/>
      <c r="AL102" s="120"/>
      <c r="AM102" s="120"/>
      <c r="AN102" s="122">
        <f>SUM(AG102,AT102)</f>
        <v>0</v>
      </c>
      <c r="AO102" s="120"/>
      <c r="AP102" s="120"/>
      <c r="AQ102" s="123" t="s">
        <v>79</v>
      </c>
      <c r="AR102" s="124"/>
      <c r="AS102" s="125">
        <f>ROUND(AS103,2)</f>
        <v>0</v>
      </c>
      <c r="AT102" s="126">
        <f>ROUND(SUM(AV102:AW102),2)</f>
        <v>0</v>
      </c>
      <c r="AU102" s="127">
        <f>ROUND(AU103,5)</f>
        <v>0</v>
      </c>
      <c r="AV102" s="126">
        <f>ROUND(AZ102*L29,2)</f>
        <v>0</v>
      </c>
      <c r="AW102" s="126">
        <f>ROUND(BA102*L30,2)</f>
        <v>0</v>
      </c>
      <c r="AX102" s="126">
        <f>ROUND(BB102*L29,2)</f>
        <v>0</v>
      </c>
      <c r="AY102" s="126">
        <f>ROUND(BC102*L30,2)</f>
        <v>0</v>
      </c>
      <c r="AZ102" s="126">
        <f>ROUND(AZ103,2)</f>
        <v>0</v>
      </c>
      <c r="BA102" s="126">
        <f>ROUND(BA103,2)</f>
        <v>0</v>
      </c>
      <c r="BB102" s="126">
        <f>ROUND(BB103,2)</f>
        <v>0</v>
      </c>
      <c r="BC102" s="126">
        <f>ROUND(BC103,2)</f>
        <v>0</v>
      </c>
      <c r="BD102" s="128">
        <f>ROUND(BD103,2)</f>
        <v>0</v>
      </c>
      <c r="BE102" s="7"/>
      <c r="BS102" s="129" t="s">
        <v>72</v>
      </c>
      <c r="BT102" s="129" t="s">
        <v>80</v>
      </c>
      <c r="BU102" s="129" t="s">
        <v>74</v>
      </c>
      <c r="BV102" s="129" t="s">
        <v>75</v>
      </c>
      <c r="BW102" s="129" t="s">
        <v>104</v>
      </c>
      <c r="BX102" s="129" t="s">
        <v>5</v>
      </c>
      <c r="CL102" s="129" t="s">
        <v>1</v>
      </c>
      <c r="CM102" s="129" t="s">
        <v>73</v>
      </c>
    </row>
    <row r="103" s="4" customFormat="1" ht="23.25" customHeight="1">
      <c r="A103" s="130" t="s">
        <v>83</v>
      </c>
      <c r="B103" s="68"/>
      <c r="C103" s="131"/>
      <c r="D103" s="131"/>
      <c r="E103" s="132" t="s">
        <v>84</v>
      </c>
      <c r="F103" s="132"/>
      <c r="G103" s="132"/>
      <c r="H103" s="132"/>
      <c r="I103" s="132"/>
      <c r="J103" s="131"/>
      <c r="K103" s="132" t="s">
        <v>105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'001 - Oprava výtrží v bře...'!J32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85</v>
      </c>
      <c r="AR103" s="70"/>
      <c r="AS103" s="135">
        <v>0</v>
      </c>
      <c r="AT103" s="136">
        <f>ROUND(SUM(AV103:AW103),2)</f>
        <v>0</v>
      </c>
      <c r="AU103" s="137">
        <f>'001 - Oprava výtrží v bře...'!P123</f>
        <v>0</v>
      </c>
      <c r="AV103" s="136">
        <f>'001 - Oprava výtrží v bře...'!J35</f>
        <v>0</v>
      </c>
      <c r="AW103" s="136">
        <f>'001 - Oprava výtrží v bře...'!J36</f>
        <v>0</v>
      </c>
      <c r="AX103" s="136">
        <f>'001 - Oprava výtrží v bře...'!J37</f>
        <v>0</v>
      </c>
      <c r="AY103" s="136">
        <f>'001 - Oprava výtrží v bře...'!J38</f>
        <v>0</v>
      </c>
      <c r="AZ103" s="136">
        <f>'001 - Oprava výtrží v bře...'!F35</f>
        <v>0</v>
      </c>
      <c r="BA103" s="136">
        <f>'001 - Oprava výtrží v bře...'!F36</f>
        <v>0</v>
      </c>
      <c r="BB103" s="136">
        <f>'001 - Oprava výtrží v bře...'!F37</f>
        <v>0</v>
      </c>
      <c r="BC103" s="136">
        <f>'001 - Oprava výtrží v bře...'!F38</f>
        <v>0</v>
      </c>
      <c r="BD103" s="138">
        <f>'001 - Oprava výtrží v bře...'!F39</f>
        <v>0</v>
      </c>
      <c r="BE103" s="4"/>
      <c r="BT103" s="139" t="s">
        <v>86</v>
      </c>
      <c r="BV103" s="139" t="s">
        <v>75</v>
      </c>
      <c r="BW103" s="139" t="s">
        <v>106</v>
      </c>
      <c r="BX103" s="139" t="s">
        <v>104</v>
      </c>
      <c r="CL103" s="139" t="s">
        <v>1</v>
      </c>
    </row>
    <row r="104" s="7" customFormat="1" ht="16.5" customHeight="1">
      <c r="A104" s="7"/>
      <c r="B104" s="117"/>
      <c r="C104" s="118"/>
      <c r="D104" s="119" t="s">
        <v>107</v>
      </c>
      <c r="E104" s="119"/>
      <c r="F104" s="119"/>
      <c r="G104" s="119"/>
      <c r="H104" s="119"/>
      <c r="I104" s="120"/>
      <c r="J104" s="119" t="s">
        <v>108</v>
      </c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21">
        <f>ROUND(SUM(AG105:AG107),2)</f>
        <v>0</v>
      </c>
      <c r="AH104" s="120"/>
      <c r="AI104" s="120"/>
      <c r="AJ104" s="120"/>
      <c r="AK104" s="120"/>
      <c r="AL104" s="120"/>
      <c r="AM104" s="120"/>
      <c r="AN104" s="122">
        <f>SUM(AG104,AT104)</f>
        <v>0</v>
      </c>
      <c r="AO104" s="120"/>
      <c r="AP104" s="120"/>
      <c r="AQ104" s="123" t="s">
        <v>79</v>
      </c>
      <c r="AR104" s="124"/>
      <c r="AS104" s="125">
        <f>ROUND(SUM(AS105:AS107),2)</f>
        <v>0</v>
      </c>
      <c r="AT104" s="126">
        <f>ROUND(SUM(AV104:AW104),2)</f>
        <v>0</v>
      </c>
      <c r="AU104" s="127">
        <f>ROUND(SUM(AU105:AU107),5)</f>
        <v>0</v>
      </c>
      <c r="AV104" s="126">
        <f>ROUND(AZ104*L29,2)</f>
        <v>0</v>
      </c>
      <c r="AW104" s="126">
        <f>ROUND(BA104*L30,2)</f>
        <v>0</v>
      </c>
      <c r="AX104" s="126">
        <f>ROUND(BB104*L29,2)</f>
        <v>0</v>
      </c>
      <c r="AY104" s="126">
        <f>ROUND(BC104*L30,2)</f>
        <v>0</v>
      </c>
      <c r="AZ104" s="126">
        <f>ROUND(SUM(AZ105:AZ107),2)</f>
        <v>0</v>
      </c>
      <c r="BA104" s="126">
        <f>ROUND(SUM(BA105:BA107),2)</f>
        <v>0</v>
      </c>
      <c r="BB104" s="126">
        <f>ROUND(SUM(BB105:BB107),2)</f>
        <v>0</v>
      </c>
      <c r="BC104" s="126">
        <f>ROUND(SUM(BC105:BC107),2)</f>
        <v>0</v>
      </c>
      <c r="BD104" s="128">
        <f>ROUND(SUM(BD105:BD107),2)</f>
        <v>0</v>
      </c>
      <c r="BE104" s="7"/>
      <c r="BS104" s="129" t="s">
        <v>72</v>
      </c>
      <c r="BT104" s="129" t="s">
        <v>80</v>
      </c>
      <c r="BU104" s="129" t="s">
        <v>74</v>
      </c>
      <c r="BV104" s="129" t="s">
        <v>75</v>
      </c>
      <c r="BW104" s="129" t="s">
        <v>109</v>
      </c>
      <c r="BX104" s="129" t="s">
        <v>5</v>
      </c>
      <c r="CL104" s="129" t="s">
        <v>1</v>
      </c>
      <c r="CM104" s="129" t="s">
        <v>82</v>
      </c>
    </row>
    <row r="105" s="4" customFormat="1" ht="16.5" customHeight="1">
      <c r="A105" s="130" t="s">
        <v>83</v>
      </c>
      <c r="B105" s="68"/>
      <c r="C105" s="131"/>
      <c r="D105" s="131"/>
      <c r="E105" s="132" t="s">
        <v>84</v>
      </c>
      <c r="F105" s="132"/>
      <c r="G105" s="132"/>
      <c r="H105" s="132"/>
      <c r="I105" s="132"/>
      <c r="J105" s="131"/>
      <c r="K105" s="132" t="s">
        <v>91</v>
      </c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3">
        <f>'001 - Oprava spár ve zdiv..._01'!J32</f>
        <v>0</v>
      </c>
      <c r="AH105" s="131"/>
      <c r="AI105" s="131"/>
      <c r="AJ105" s="131"/>
      <c r="AK105" s="131"/>
      <c r="AL105" s="131"/>
      <c r="AM105" s="131"/>
      <c r="AN105" s="133">
        <f>SUM(AG105,AT105)</f>
        <v>0</v>
      </c>
      <c r="AO105" s="131"/>
      <c r="AP105" s="131"/>
      <c r="AQ105" s="134" t="s">
        <v>85</v>
      </c>
      <c r="AR105" s="70"/>
      <c r="AS105" s="135">
        <v>0</v>
      </c>
      <c r="AT105" s="136">
        <f>ROUND(SUM(AV105:AW105),2)</f>
        <v>0</v>
      </c>
      <c r="AU105" s="137">
        <f>'001 - Oprava spár ve zdiv..._01'!P127</f>
        <v>0</v>
      </c>
      <c r="AV105" s="136">
        <f>'001 - Oprava spár ve zdiv..._01'!J35</f>
        <v>0</v>
      </c>
      <c r="AW105" s="136">
        <f>'001 - Oprava spár ve zdiv..._01'!J36</f>
        <v>0</v>
      </c>
      <c r="AX105" s="136">
        <f>'001 - Oprava spár ve zdiv..._01'!J37</f>
        <v>0</v>
      </c>
      <c r="AY105" s="136">
        <f>'001 - Oprava spár ve zdiv..._01'!J38</f>
        <v>0</v>
      </c>
      <c r="AZ105" s="136">
        <f>'001 - Oprava spár ve zdiv..._01'!F35</f>
        <v>0</v>
      </c>
      <c r="BA105" s="136">
        <f>'001 - Oprava spár ve zdiv..._01'!F36</f>
        <v>0</v>
      </c>
      <c r="BB105" s="136">
        <f>'001 - Oprava spár ve zdiv..._01'!F37</f>
        <v>0</v>
      </c>
      <c r="BC105" s="136">
        <f>'001 - Oprava spár ve zdiv..._01'!F38</f>
        <v>0</v>
      </c>
      <c r="BD105" s="138">
        <f>'001 - Oprava spár ve zdiv..._01'!F39</f>
        <v>0</v>
      </c>
      <c r="BE105" s="4"/>
      <c r="BT105" s="139" t="s">
        <v>86</v>
      </c>
      <c r="BV105" s="139" t="s">
        <v>75</v>
      </c>
      <c r="BW105" s="139" t="s">
        <v>110</v>
      </c>
      <c r="BX105" s="139" t="s">
        <v>109</v>
      </c>
      <c r="CL105" s="139" t="s">
        <v>1</v>
      </c>
    </row>
    <row r="106" s="4" customFormat="1" ht="16.5" customHeight="1">
      <c r="A106" s="130" t="s">
        <v>83</v>
      </c>
      <c r="B106" s="68"/>
      <c r="C106" s="131"/>
      <c r="D106" s="131"/>
      <c r="E106" s="132" t="s">
        <v>93</v>
      </c>
      <c r="F106" s="132"/>
      <c r="G106" s="132"/>
      <c r="H106" s="132"/>
      <c r="I106" s="132"/>
      <c r="J106" s="131"/>
      <c r="K106" s="132" t="s">
        <v>94</v>
      </c>
      <c r="L106" s="132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3">
        <f>'002 - Oprava poškozených ..._01'!J32</f>
        <v>0</v>
      </c>
      <c r="AH106" s="131"/>
      <c r="AI106" s="131"/>
      <c r="AJ106" s="131"/>
      <c r="AK106" s="131"/>
      <c r="AL106" s="131"/>
      <c r="AM106" s="131"/>
      <c r="AN106" s="133">
        <f>SUM(AG106,AT106)</f>
        <v>0</v>
      </c>
      <c r="AO106" s="131"/>
      <c r="AP106" s="131"/>
      <c r="AQ106" s="134" t="s">
        <v>85</v>
      </c>
      <c r="AR106" s="70"/>
      <c r="AS106" s="135">
        <v>0</v>
      </c>
      <c r="AT106" s="136">
        <f>ROUND(SUM(AV106:AW106),2)</f>
        <v>0</v>
      </c>
      <c r="AU106" s="137">
        <f>'002 - Oprava poškozených ..._01'!P128</f>
        <v>0</v>
      </c>
      <c r="AV106" s="136">
        <f>'002 - Oprava poškozených ..._01'!J35</f>
        <v>0</v>
      </c>
      <c r="AW106" s="136">
        <f>'002 - Oprava poškozených ..._01'!J36</f>
        <v>0</v>
      </c>
      <c r="AX106" s="136">
        <f>'002 - Oprava poškozených ..._01'!J37</f>
        <v>0</v>
      </c>
      <c r="AY106" s="136">
        <f>'002 - Oprava poškozených ..._01'!J38</f>
        <v>0</v>
      </c>
      <c r="AZ106" s="136">
        <f>'002 - Oprava poškozených ..._01'!F35</f>
        <v>0</v>
      </c>
      <c r="BA106" s="136">
        <f>'002 - Oprava poškozených ..._01'!F36</f>
        <v>0</v>
      </c>
      <c r="BB106" s="136">
        <f>'002 - Oprava poškozených ..._01'!F37</f>
        <v>0</v>
      </c>
      <c r="BC106" s="136">
        <f>'002 - Oprava poškozených ..._01'!F38</f>
        <v>0</v>
      </c>
      <c r="BD106" s="138">
        <f>'002 - Oprava poškozených ..._01'!F39</f>
        <v>0</v>
      </c>
      <c r="BE106" s="4"/>
      <c r="BT106" s="139" t="s">
        <v>86</v>
      </c>
      <c r="BV106" s="139" t="s">
        <v>75</v>
      </c>
      <c r="BW106" s="139" t="s">
        <v>111</v>
      </c>
      <c r="BX106" s="139" t="s">
        <v>109</v>
      </c>
      <c r="CL106" s="139" t="s">
        <v>1</v>
      </c>
    </row>
    <row r="107" s="4" customFormat="1" ht="23.25" customHeight="1">
      <c r="A107" s="130" t="s">
        <v>83</v>
      </c>
      <c r="B107" s="68"/>
      <c r="C107" s="131"/>
      <c r="D107" s="131"/>
      <c r="E107" s="132" t="s">
        <v>96</v>
      </c>
      <c r="F107" s="132"/>
      <c r="G107" s="132"/>
      <c r="H107" s="132"/>
      <c r="I107" s="132"/>
      <c r="J107" s="131"/>
      <c r="K107" s="132" t="s">
        <v>112</v>
      </c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3">
        <f>'003 - Oprava stabilita zá...'!J32</f>
        <v>0</v>
      </c>
      <c r="AH107" s="131"/>
      <c r="AI107" s="131"/>
      <c r="AJ107" s="131"/>
      <c r="AK107" s="131"/>
      <c r="AL107" s="131"/>
      <c r="AM107" s="131"/>
      <c r="AN107" s="133">
        <f>SUM(AG107,AT107)</f>
        <v>0</v>
      </c>
      <c r="AO107" s="131"/>
      <c r="AP107" s="131"/>
      <c r="AQ107" s="134" t="s">
        <v>85</v>
      </c>
      <c r="AR107" s="70"/>
      <c r="AS107" s="140">
        <v>0</v>
      </c>
      <c r="AT107" s="141">
        <f>ROUND(SUM(AV107:AW107),2)</f>
        <v>0</v>
      </c>
      <c r="AU107" s="142">
        <f>'003 - Oprava stabilita zá...'!P123</f>
        <v>0</v>
      </c>
      <c r="AV107" s="141">
        <f>'003 - Oprava stabilita zá...'!J35</f>
        <v>0</v>
      </c>
      <c r="AW107" s="141">
        <f>'003 - Oprava stabilita zá...'!J36</f>
        <v>0</v>
      </c>
      <c r="AX107" s="141">
        <f>'003 - Oprava stabilita zá...'!J37</f>
        <v>0</v>
      </c>
      <c r="AY107" s="141">
        <f>'003 - Oprava stabilita zá...'!J38</f>
        <v>0</v>
      </c>
      <c r="AZ107" s="141">
        <f>'003 - Oprava stabilita zá...'!F35</f>
        <v>0</v>
      </c>
      <c r="BA107" s="141">
        <f>'003 - Oprava stabilita zá...'!F36</f>
        <v>0</v>
      </c>
      <c r="BB107" s="141">
        <f>'003 - Oprava stabilita zá...'!F37</f>
        <v>0</v>
      </c>
      <c r="BC107" s="141">
        <f>'003 - Oprava stabilita zá...'!F38</f>
        <v>0</v>
      </c>
      <c r="BD107" s="143">
        <f>'003 - Oprava stabilita zá...'!F39</f>
        <v>0</v>
      </c>
      <c r="BE107" s="4"/>
      <c r="BT107" s="139" t="s">
        <v>86</v>
      </c>
      <c r="BV107" s="139" t="s">
        <v>75</v>
      </c>
      <c r="BW107" s="139" t="s">
        <v>113</v>
      </c>
      <c r="BX107" s="139" t="s">
        <v>109</v>
      </c>
      <c r="CL107" s="139" t="s">
        <v>1</v>
      </c>
    </row>
    <row r="108" s="2" customFormat="1" ht="30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42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5"/>
      <c r="AR109" s="42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</row>
  </sheetData>
  <sheetProtection sheet="1" formatColumns="0" formatRows="0" objects="1" scenarios="1" spinCount="100000" saltValue="er10wp8Lmp7kcFm2j247Tlj9Q9zMN1118pvadIYLkx9JxFFySqR4VDRnnwq6/3BZTyBVQIQ9x5uQFq2Yq8kkQQ==" hashValue="1jdkncZ3B1zICAsJKX22Tf07PNLucAAXQDqtKMIM2VkF2y1HtsuKdVM3dB6k32rppeQ7sXdzR5/7Qe7E0TShnQ==" algorithmName="SHA-512" password="CC35"/>
  <mergeCells count="90">
    <mergeCell ref="C92:G92"/>
    <mergeCell ref="D95:H95"/>
    <mergeCell ref="D97:H97"/>
    <mergeCell ref="D104:H104"/>
    <mergeCell ref="D102:H102"/>
    <mergeCell ref="E99:I99"/>
    <mergeCell ref="E96:I96"/>
    <mergeCell ref="E100:I100"/>
    <mergeCell ref="E101:I101"/>
    <mergeCell ref="E98:I98"/>
    <mergeCell ref="E103:I103"/>
    <mergeCell ref="I92:AF92"/>
    <mergeCell ref="J102:AF102"/>
    <mergeCell ref="J104:AF104"/>
    <mergeCell ref="J97:AF97"/>
    <mergeCell ref="J95:AF95"/>
    <mergeCell ref="K98:AF98"/>
    <mergeCell ref="K99:AF99"/>
    <mergeCell ref="K100:AF100"/>
    <mergeCell ref="K103:AF103"/>
    <mergeCell ref="K101:AF101"/>
    <mergeCell ref="K96:AF96"/>
    <mergeCell ref="L85:AJ85"/>
    <mergeCell ref="E105:I105"/>
    <mergeCell ref="K105:AF105"/>
    <mergeCell ref="E106:I106"/>
    <mergeCell ref="K106:AF106"/>
    <mergeCell ref="E107:I107"/>
    <mergeCell ref="K107:AF10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0:AM100"/>
    <mergeCell ref="AG102:AM102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104:AP104"/>
    <mergeCell ref="AN103:AP103"/>
    <mergeCell ref="AN92:AP92"/>
    <mergeCell ref="AN99:AP99"/>
    <mergeCell ref="AN101:AP101"/>
    <mergeCell ref="AN95:AP95"/>
    <mergeCell ref="AN96:AP96"/>
    <mergeCell ref="AN100:AP100"/>
    <mergeCell ref="AN97:AP97"/>
    <mergeCell ref="AN102:AP10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</mergeCells>
  <hyperlinks>
    <hyperlink ref="A96" location="'001 - Ostatní a vedlejší ...'!C2" display="/"/>
    <hyperlink ref="A98" location="'001 - Oprava spár ve zdiv...'!C2" display="/"/>
    <hyperlink ref="A99" location="'002 - Oprava poškozených ...'!C2" display="/"/>
    <hyperlink ref="A100" location="'003 - Zajištění stability...'!C2" display="/"/>
    <hyperlink ref="A101" location="'004 - Oprava schodů'!C2" display="/"/>
    <hyperlink ref="A103" location="'001 - Oprava výtrží v bře...'!C2" display="/"/>
    <hyperlink ref="A105" location="'001 - Oprava spár ve zdiv..._01'!C2" display="/"/>
    <hyperlink ref="A106" location="'002 - Oprava poškozených ..._01'!C2" display="/"/>
    <hyperlink ref="A107" location="'003 - Oprava stabilita z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114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Bystřice, ústí - Olomouc - Bělidla - nánosy, oprava opevnění</v>
      </c>
      <c r="F7" s="148"/>
      <c r="G7" s="148"/>
      <c r="H7" s="148"/>
      <c r="L7" s="18"/>
    </row>
    <row r="8" s="1" customFormat="1" ht="12" customHeight="1">
      <c r="B8" s="18"/>
      <c r="D8" s="148" t="s">
        <v>115</v>
      </c>
      <c r="L8" s="18"/>
    </row>
    <row r="9" s="2" customFormat="1" ht="16.5" customHeight="1">
      <c r="A9" s="36"/>
      <c r="B9" s="42"/>
      <c r="C9" s="36"/>
      <c r="D9" s="36"/>
      <c r="E9" s="149" t="s">
        <v>532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117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600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22. 2. 2024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ROUND((SUM(BE123:BE133)),  2)</f>
        <v>0</v>
      </c>
      <c r="G35" s="36"/>
      <c r="H35" s="36"/>
      <c r="I35" s="162">
        <v>0.20999999999999999</v>
      </c>
      <c r="J35" s="161">
        <f>ROUND(((SUM(BE123:BE133))*I35),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ROUND((SUM(BF123:BF133)),  2)</f>
        <v>0</v>
      </c>
      <c r="G36" s="36"/>
      <c r="H36" s="36"/>
      <c r="I36" s="162">
        <v>0.14999999999999999</v>
      </c>
      <c r="J36" s="161">
        <f>ROUND(((SUM(BF123:BF133))*I36),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ROUND((SUM(BG123:BG133)),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ROUND((SUM(BH123:BH133)),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ROUND((SUM(BI123:BI133)),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Bystřice, ústí - Olomouc - Bělidla - nánosy, oprava opevnění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115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532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117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003 - Oprava stabilita základových pasů opěrných zdí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22. 2. 2024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120</v>
      </c>
      <c r="D96" s="183"/>
      <c r="E96" s="183"/>
      <c r="F96" s="183"/>
      <c r="G96" s="183"/>
      <c r="H96" s="183"/>
      <c r="I96" s="183"/>
      <c r="J96" s="184" t="s">
        <v>121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122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186"/>
      <c r="C99" s="187"/>
      <c r="D99" s="188" t="s">
        <v>214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425</v>
      </c>
      <c r="E100" s="189"/>
      <c r="F100" s="189"/>
      <c r="G100" s="189"/>
      <c r="H100" s="189"/>
      <c r="I100" s="189"/>
      <c r="J100" s="190">
        <f>J128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219</v>
      </c>
      <c r="E101" s="189"/>
      <c r="F101" s="189"/>
      <c r="G101" s="189"/>
      <c r="H101" s="189"/>
      <c r="I101" s="189"/>
      <c r="J101" s="190">
        <f>J132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125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Bystřice, ústí - Olomouc - Bělidla - nánosy, oprava opevnění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115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81" t="s">
        <v>532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117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003 - Oprava stabilita základových pasů opěrných zdí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22. 2. 2024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126</v>
      </c>
      <c r="D122" s="195" t="s">
        <v>58</v>
      </c>
      <c r="E122" s="195" t="s">
        <v>54</v>
      </c>
      <c r="F122" s="195" t="s">
        <v>55</v>
      </c>
      <c r="G122" s="195" t="s">
        <v>127</v>
      </c>
      <c r="H122" s="195" t="s">
        <v>128</v>
      </c>
      <c r="I122" s="195" t="s">
        <v>129</v>
      </c>
      <c r="J122" s="196" t="s">
        <v>121</v>
      </c>
      <c r="K122" s="197" t="s">
        <v>130</v>
      </c>
      <c r="L122" s="198"/>
      <c r="M122" s="98" t="s">
        <v>1</v>
      </c>
      <c r="N122" s="99" t="s">
        <v>37</v>
      </c>
      <c r="O122" s="99" t="s">
        <v>131</v>
      </c>
      <c r="P122" s="99" t="s">
        <v>132</v>
      </c>
      <c r="Q122" s="99" t="s">
        <v>133</v>
      </c>
      <c r="R122" s="99" t="s">
        <v>134</v>
      </c>
      <c r="S122" s="99" t="s">
        <v>135</v>
      </c>
      <c r="T122" s="100" t="s">
        <v>136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137</v>
      </c>
      <c r="D123" s="38"/>
      <c r="E123" s="38"/>
      <c r="F123" s="38"/>
      <c r="G123" s="38"/>
      <c r="H123" s="38"/>
      <c r="I123" s="38"/>
      <c r="J123" s="199">
        <f>BK123</f>
        <v>0</v>
      </c>
      <c r="K123" s="38"/>
      <c r="L123" s="42"/>
      <c r="M123" s="101"/>
      <c r="N123" s="200"/>
      <c r="O123" s="102"/>
      <c r="P123" s="201">
        <f>P124+P128+P132</f>
        <v>0</v>
      </c>
      <c r="Q123" s="102"/>
      <c r="R123" s="201">
        <f>R124+R128+R132</f>
        <v>168.64174080000001</v>
      </c>
      <c r="S123" s="102"/>
      <c r="T123" s="202">
        <f>T124+T128+T132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82</v>
      </c>
      <c r="BK123" s="203">
        <f>BK124+BK128+BK132</f>
        <v>0</v>
      </c>
    </row>
    <row r="124" s="11" customFormat="1" ht="25.92" customHeight="1">
      <c r="A124" s="11"/>
      <c r="B124" s="204"/>
      <c r="C124" s="205"/>
      <c r="D124" s="206" t="s">
        <v>72</v>
      </c>
      <c r="E124" s="207" t="s">
        <v>80</v>
      </c>
      <c r="F124" s="207" t="s">
        <v>221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SUM(P125:P127)</f>
        <v>0</v>
      </c>
      <c r="Q124" s="212"/>
      <c r="R124" s="213">
        <f>SUM(R125:R127)</f>
        <v>0</v>
      </c>
      <c r="S124" s="212"/>
      <c r="T124" s="214">
        <f>SUM(T125:T127)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140</v>
      </c>
      <c r="AT124" s="216" t="s">
        <v>72</v>
      </c>
      <c r="AU124" s="216" t="s">
        <v>73</v>
      </c>
      <c r="AY124" s="215" t="s">
        <v>141</v>
      </c>
      <c r="BK124" s="217">
        <f>SUM(BK125:BK127)</f>
        <v>0</v>
      </c>
    </row>
    <row r="125" s="2" customFormat="1" ht="44.25" customHeight="1">
      <c r="A125" s="36"/>
      <c r="B125" s="37"/>
      <c r="C125" s="218" t="s">
        <v>80</v>
      </c>
      <c r="D125" s="218" t="s">
        <v>142</v>
      </c>
      <c r="E125" s="219" t="s">
        <v>503</v>
      </c>
      <c r="F125" s="220" t="s">
        <v>504</v>
      </c>
      <c r="G125" s="221" t="s">
        <v>224</v>
      </c>
      <c r="H125" s="222">
        <v>80.939999999999998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140</v>
      </c>
      <c r="AT125" s="230" t="s">
        <v>142</v>
      </c>
      <c r="AU125" s="230" t="s">
        <v>80</v>
      </c>
      <c r="AY125" s="15" t="s">
        <v>141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140</v>
      </c>
      <c r="BM125" s="230" t="s">
        <v>601</v>
      </c>
    </row>
    <row r="126" s="2" customFormat="1" ht="90" customHeight="1">
      <c r="A126" s="36"/>
      <c r="B126" s="37"/>
      <c r="C126" s="218" t="s">
        <v>86</v>
      </c>
      <c r="D126" s="218" t="s">
        <v>142</v>
      </c>
      <c r="E126" s="219" t="s">
        <v>429</v>
      </c>
      <c r="F126" s="220" t="s">
        <v>430</v>
      </c>
      <c r="G126" s="221" t="s">
        <v>224</v>
      </c>
      <c r="H126" s="222">
        <v>80.939999999999998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38</v>
      </c>
      <c r="O126" s="89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140</v>
      </c>
      <c r="AT126" s="230" t="s">
        <v>142</v>
      </c>
      <c r="AU126" s="230" t="s">
        <v>80</v>
      </c>
      <c r="AY126" s="15" t="s">
        <v>141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80</v>
      </c>
      <c r="BK126" s="231">
        <f>ROUND(I126*H126,2)</f>
        <v>0</v>
      </c>
      <c r="BL126" s="15" t="s">
        <v>140</v>
      </c>
      <c r="BM126" s="230" t="s">
        <v>602</v>
      </c>
    </row>
    <row r="127" s="2" customFormat="1" ht="37.8" customHeight="1">
      <c r="A127" s="36"/>
      <c r="B127" s="37"/>
      <c r="C127" s="218" t="s">
        <v>153</v>
      </c>
      <c r="D127" s="218" t="s">
        <v>142</v>
      </c>
      <c r="E127" s="219" t="s">
        <v>432</v>
      </c>
      <c r="F127" s="220" t="s">
        <v>433</v>
      </c>
      <c r="G127" s="221" t="s">
        <v>224</v>
      </c>
      <c r="H127" s="222">
        <v>80.939999999999998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38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140</v>
      </c>
      <c r="AT127" s="230" t="s">
        <v>142</v>
      </c>
      <c r="AU127" s="230" t="s">
        <v>80</v>
      </c>
      <c r="AY127" s="15" t="s">
        <v>141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80</v>
      </c>
      <c r="BK127" s="231">
        <f>ROUND(I127*H127,2)</f>
        <v>0</v>
      </c>
      <c r="BL127" s="15" t="s">
        <v>140</v>
      </c>
      <c r="BM127" s="230" t="s">
        <v>603</v>
      </c>
    </row>
    <row r="128" s="11" customFormat="1" ht="25.92" customHeight="1">
      <c r="A128" s="11"/>
      <c r="B128" s="204"/>
      <c r="C128" s="205"/>
      <c r="D128" s="206" t="s">
        <v>72</v>
      </c>
      <c r="E128" s="207" t="s">
        <v>140</v>
      </c>
      <c r="F128" s="207" t="s">
        <v>435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SUM(P129:P131)</f>
        <v>0</v>
      </c>
      <c r="Q128" s="212"/>
      <c r="R128" s="213">
        <f>SUM(R129:R131)</f>
        <v>168.64174080000001</v>
      </c>
      <c r="S128" s="212"/>
      <c r="T128" s="214">
        <f>SUM(T129:T131)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140</v>
      </c>
      <c r="AT128" s="216" t="s">
        <v>72</v>
      </c>
      <c r="AU128" s="216" t="s">
        <v>73</v>
      </c>
      <c r="AY128" s="215" t="s">
        <v>141</v>
      </c>
      <c r="BK128" s="217">
        <f>SUM(BK129:BK131)</f>
        <v>0</v>
      </c>
    </row>
    <row r="129" s="2" customFormat="1" ht="37.8" customHeight="1">
      <c r="A129" s="36"/>
      <c r="B129" s="37"/>
      <c r="C129" s="218" t="s">
        <v>140</v>
      </c>
      <c r="D129" s="218" t="s">
        <v>142</v>
      </c>
      <c r="E129" s="219" t="s">
        <v>436</v>
      </c>
      <c r="F129" s="220" t="s">
        <v>437</v>
      </c>
      <c r="G129" s="221" t="s">
        <v>224</v>
      </c>
      <c r="H129" s="222">
        <v>84.456000000000003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38</v>
      </c>
      <c r="O129" s="89"/>
      <c r="P129" s="228">
        <f>O129*H129</f>
        <v>0</v>
      </c>
      <c r="Q129" s="228">
        <v>1.9967999999999999</v>
      </c>
      <c r="R129" s="228">
        <f>Q129*H129</f>
        <v>168.64174080000001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140</v>
      </c>
      <c r="AT129" s="230" t="s">
        <v>142</v>
      </c>
      <c r="AU129" s="230" t="s">
        <v>80</v>
      </c>
      <c r="AY129" s="15" t="s">
        <v>141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80</v>
      </c>
      <c r="BK129" s="231">
        <f>ROUND(I129*H129,2)</f>
        <v>0</v>
      </c>
      <c r="BL129" s="15" t="s">
        <v>140</v>
      </c>
      <c r="BM129" s="230" t="s">
        <v>604</v>
      </c>
    </row>
    <row r="130" s="2" customFormat="1">
      <c r="A130" s="36"/>
      <c r="B130" s="37"/>
      <c r="C130" s="38"/>
      <c r="D130" s="232" t="s">
        <v>147</v>
      </c>
      <c r="E130" s="38"/>
      <c r="F130" s="233" t="s">
        <v>439</v>
      </c>
      <c r="G130" s="38"/>
      <c r="H130" s="38"/>
      <c r="I130" s="234"/>
      <c r="J130" s="38"/>
      <c r="K130" s="38"/>
      <c r="L130" s="42"/>
      <c r="M130" s="235"/>
      <c r="N130" s="236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147</v>
      </c>
      <c r="AU130" s="15" t="s">
        <v>80</v>
      </c>
    </row>
    <row r="131" s="12" customFormat="1">
      <c r="A131" s="12"/>
      <c r="B131" s="241"/>
      <c r="C131" s="242"/>
      <c r="D131" s="232" t="s">
        <v>241</v>
      </c>
      <c r="E131" s="243" t="s">
        <v>1</v>
      </c>
      <c r="F131" s="244" t="s">
        <v>605</v>
      </c>
      <c r="G131" s="242"/>
      <c r="H131" s="245">
        <v>84.456000000000003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1" t="s">
        <v>241</v>
      </c>
      <c r="AU131" s="251" t="s">
        <v>80</v>
      </c>
      <c r="AV131" s="12" t="s">
        <v>86</v>
      </c>
      <c r="AW131" s="12" t="s">
        <v>30</v>
      </c>
      <c r="AX131" s="12" t="s">
        <v>80</v>
      </c>
      <c r="AY131" s="251" t="s">
        <v>141</v>
      </c>
    </row>
    <row r="132" s="11" customFormat="1" ht="25.92" customHeight="1">
      <c r="A132" s="11"/>
      <c r="B132" s="204"/>
      <c r="C132" s="205"/>
      <c r="D132" s="206" t="s">
        <v>72</v>
      </c>
      <c r="E132" s="207" t="s">
        <v>268</v>
      </c>
      <c r="F132" s="207" t="s">
        <v>269</v>
      </c>
      <c r="G132" s="205"/>
      <c r="H132" s="205"/>
      <c r="I132" s="208"/>
      <c r="J132" s="209">
        <f>BK132</f>
        <v>0</v>
      </c>
      <c r="K132" s="205"/>
      <c r="L132" s="210"/>
      <c r="M132" s="211"/>
      <c r="N132" s="212"/>
      <c r="O132" s="212"/>
      <c r="P132" s="213">
        <f>P133</f>
        <v>0</v>
      </c>
      <c r="Q132" s="212"/>
      <c r="R132" s="213">
        <f>R133</f>
        <v>0</v>
      </c>
      <c r="S132" s="212"/>
      <c r="T132" s="214">
        <f>T133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5" t="s">
        <v>80</v>
      </c>
      <c r="AT132" s="216" t="s">
        <v>72</v>
      </c>
      <c r="AU132" s="216" t="s">
        <v>73</v>
      </c>
      <c r="AY132" s="215" t="s">
        <v>141</v>
      </c>
      <c r="BK132" s="217">
        <f>BK133</f>
        <v>0</v>
      </c>
    </row>
    <row r="133" s="2" customFormat="1" ht="33" customHeight="1">
      <c r="A133" s="36"/>
      <c r="B133" s="37"/>
      <c r="C133" s="218" t="s">
        <v>162</v>
      </c>
      <c r="D133" s="218" t="s">
        <v>142</v>
      </c>
      <c r="E133" s="219" t="s">
        <v>270</v>
      </c>
      <c r="F133" s="220" t="s">
        <v>271</v>
      </c>
      <c r="G133" s="221" t="s">
        <v>272</v>
      </c>
      <c r="H133" s="222">
        <v>168.64174</v>
      </c>
      <c r="I133" s="223"/>
      <c r="J133" s="224">
        <f>ROUND(I133*H133,2)</f>
        <v>0</v>
      </c>
      <c r="K133" s="225"/>
      <c r="L133" s="42"/>
      <c r="M133" s="274" t="s">
        <v>1</v>
      </c>
      <c r="N133" s="275" t="s">
        <v>38</v>
      </c>
      <c r="O133" s="239"/>
      <c r="P133" s="276">
        <f>O133*H133</f>
        <v>0</v>
      </c>
      <c r="Q133" s="276">
        <v>0</v>
      </c>
      <c r="R133" s="276">
        <f>Q133*H133</f>
        <v>0</v>
      </c>
      <c r="S133" s="276">
        <v>0</v>
      </c>
      <c r="T133" s="27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140</v>
      </c>
      <c r="AT133" s="230" t="s">
        <v>142</v>
      </c>
      <c r="AU133" s="230" t="s">
        <v>80</v>
      </c>
      <c r="AY133" s="15" t="s">
        <v>141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140</v>
      </c>
      <c r="BM133" s="230" t="s">
        <v>606</v>
      </c>
    </row>
    <row r="134" s="2" customFormat="1" ht="6.96" customHeight="1">
      <c r="A134" s="36"/>
      <c r="B134" s="64"/>
      <c r="C134" s="65"/>
      <c r="D134" s="65"/>
      <c r="E134" s="65"/>
      <c r="F134" s="65"/>
      <c r="G134" s="65"/>
      <c r="H134" s="65"/>
      <c r="I134" s="65"/>
      <c r="J134" s="65"/>
      <c r="K134" s="65"/>
      <c r="L134" s="42"/>
      <c r="M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</sheetData>
  <sheetProtection sheet="1" autoFilter="0" formatColumns="0" formatRows="0" objects="1" scenarios="1" spinCount="100000" saltValue="qS3l2Jn+IeF3xGu1ttcCdwEUSHUH7HgjpDt24tGplv8wqEpSpb5RYu5GJhnhOUfORPjIbatU7GLHKuO8sV8b7g==" hashValue="EL+nPrbq+Okg0mulECtAbu03hzB3YtR3OEp+qoIb16h9YwyYlJ7Qq4mMVlp4fB8GROpwTC6QbShNBZaM5oISHQ==" algorithmName="SHA-512" password="CC35"/>
  <autoFilter ref="C122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114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Bystřice, ústí - Olomouc - Bělidla - nánosy, oprava opevnění</v>
      </c>
      <c r="F7" s="148"/>
      <c r="G7" s="148"/>
      <c r="H7" s="148"/>
      <c r="L7" s="18"/>
    </row>
    <row r="8" s="1" customFormat="1" ht="12" customHeight="1">
      <c r="B8" s="18"/>
      <c r="D8" s="148" t="s">
        <v>115</v>
      </c>
      <c r="L8" s="18"/>
    </row>
    <row r="9" s="2" customFormat="1" ht="16.5" customHeight="1">
      <c r="A9" s="36"/>
      <c r="B9" s="42"/>
      <c r="C9" s="36"/>
      <c r="D9" s="36"/>
      <c r="E9" s="149" t="s">
        <v>116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117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118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22. 2. 2024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ROUND((SUM(BE122:BE146)),  2)</f>
        <v>0</v>
      </c>
      <c r="G35" s="36"/>
      <c r="H35" s="36"/>
      <c r="I35" s="162">
        <v>0.20999999999999999</v>
      </c>
      <c r="J35" s="161">
        <f>ROUND(((SUM(BE122:BE146))*I35),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ROUND((SUM(BF122:BF146)),  2)</f>
        <v>0</v>
      </c>
      <c r="G36" s="36"/>
      <c r="H36" s="36"/>
      <c r="I36" s="162">
        <v>0.14999999999999999</v>
      </c>
      <c r="J36" s="161">
        <f>ROUND(((SUM(BF122:BF146))*I36),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ROUND((SUM(BG122:BG146)),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ROUND((SUM(BH122:BH146)),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ROUND((SUM(BI122:BI146)),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Bystřice, ústí - Olomouc - Bělidla - nánosy, oprava opevnění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115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116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117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001 - Ostatní a vedlejší náklady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22. 2. 2024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120</v>
      </c>
      <c r="D96" s="183"/>
      <c r="E96" s="183"/>
      <c r="F96" s="183"/>
      <c r="G96" s="183"/>
      <c r="H96" s="183"/>
      <c r="I96" s="183"/>
      <c r="J96" s="184" t="s">
        <v>121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122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186"/>
      <c r="C99" s="187"/>
      <c r="D99" s="188" t="s">
        <v>123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124</v>
      </c>
      <c r="E100" s="189"/>
      <c r="F100" s="189"/>
      <c r="G100" s="189"/>
      <c r="H100" s="189"/>
      <c r="I100" s="189"/>
      <c r="J100" s="190">
        <f>J142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125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Bystřice, ústí - Olomouc - Bělidla - nánosy, oprava opevnění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115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116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117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E11</f>
        <v>001 - Ostatní a vedlejší náklady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F14</f>
        <v xml:space="preserve"> </v>
      </c>
      <c r="G116" s="38"/>
      <c r="H116" s="38"/>
      <c r="I116" s="30" t="s">
        <v>22</v>
      </c>
      <c r="J116" s="77" t="str">
        <f>IF(J14="","",J14)</f>
        <v>22. 2. 2024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E17</f>
        <v xml:space="preserve"> </v>
      </c>
      <c r="G118" s="38"/>
      <c r="H118" s="38"/>
      <c r="I118" s="30" t="s">
        <v>29</v>
      </c>
      <c r="J118" s="34" t="str">
        <f>E23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IF(E20="","",E20)</f>
        <v>Vyplň údaj</v>
      </c>
      <c r="G119" s="38"/>
      <c r="H119" s="38"/>
      <c r="I119" s="30" t="s">
        <v>31</v>
      </c>
      <c r="J119" s="34" t="str">
        <f>E26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0" customFormat="1" ht="29.28" customHeight="1">
      <c r="A121" s="192"/>
      <c r="B121" s="193"/>
      <c r="C121" s="194" t="s">
        <v>126</v>
      </c>
      <c r="D121" s="195" t="s">
        <v>58</v>
      </c>
      <c r="E121" s="195" t="s">
        <v>54</v>
      </c>
      <c r="F121" s="195" t="s">
        <v>55</v>
      </c>
      <c r="G121" s="195" t="s">
        <v>127</v>
      </c>
      <c r="H121" s="195" t="s">
        <v>128</v>
      </c>
      <c r="I121" s="195" t="s">
        <v>129</v>
      </c>
      <c r="J121" s="196" t="s">
        <v>121</v>
      </c>
      <c r="K121" s="197" t="s">
        <v>130</v>
      </c>
      <c r="L121" s="198"/>
      <c r="M121" s="98" t="s">
        <v>1</v>
      </c>
      <c r="N121" s="99" t="s">
        <v>37</v>
      </c>
      <c r="O121" s="99" t="s">
        <v>131</v>
      </c>
      <c r="P121" s="99" t="s">
        <v>132</v>
      </c>
      <c r="Q121" s="99" t="s">
        <v>133</v>
      </c>
      <c r="R121" s="99" t="s">
        <v>134</v>
      </c>
      <c r="S121" s="99" t="s">
        <v>135</v>
      </c>
      <c r="T121" s="100" t="s">
        <v>136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6"/>
      <c r="B122" s="37"/>
      <c r="C122" s="105" t="s">
        <v>137</v>
      </c>
      <c r="D122" s="38"/>
      <c r="E122" s="38"/>
      <c r="F122" s="38"/>
      <c r="G122" s="38"/>
      <c r="H122" s="38"/>
      <c r="I122" s="38"/>
      <c r="J122" s="199">
        <f>BK122</f>
        <v>0</v>
      </c>
      <c r="K122" s="38"/>
      <c r="L122" s="42"/>
      <c r="M122" s="101"/>
      <c r="N122" s="200"/>
      <c r="O122" s="102"/>
      <c r="P122" s="201">
        <f>P123+P142</f>
        <v>0</v>
      </c>
      <c r="Q122" s="102"/>
      <c r="R122" s="201">
        <f>R123+R142</f>
        <v>0</v>
      </c>
      <c r="S122" s="102"/>
      <c r="T122" s="202">
        <f>T123+T142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82</v>
      </c>
      <c r="BK122" s="203">
        <f>BK123+BK142</f>
        <v>0</v>
      </c>
    </row>
    <row r="123" s="11" customFormat="1" ht="25.92" customHeight="1">
      <c r="A123" s="11"/>
      <c r="B123" s="204"/>
      <c r="C123" s="205"/>
      <c r="D123" s="206" t="s">
        <v>72</v>
      </c>
      <c r="E123" s="207" t="s">
        <v>138</v>
      </c>
      <c r="F123" s="207" t="s">
        <v>139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SUM(P124:P141)</f>
        <v>0</v>
      </c>
      <c r="Q123" s="212"/>
      <c r="R123" s="213">
        <f>SUM(R124:R141)</f>
        <v>0</v>
      </c>
      <c r="S123" s="212"/>
      <c r="T123" s="214">
        <f>SUM(T124:T141)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5" t="s">
        <v>140</v>
      </c>
      <c r="AT123" s="216" t="s">
        <v>72</v>
      </c>
      <c r="AU123" s="216" t="s">
        <v>73</v>
      </c>
      <c r="AY123" s="215" t="s">
        <v>141</v>
      </c>
      <c r="BK123" s="217">
        <f>SUM(BK124:BK141)</f>
        <v>0</v>
      </c>
    </row>
    <row r="124" s="2" customFormat="1" ht="16.5" customHeight="1">
      <c r="A124" s="36"/>
      <c r="B124" s="37"/>
      <c r="C124" s="218" t="s">
        <v>80</v>
      </c>
      <c r="D124" s="218" t="s">
        <v>142</v>
      </c>
      <c r="E124" s="219" t="s">
        <v>143</v>
      </c>
      <c r="F124" s="220" t="s">
        <v>144</v>
      </c>
      <c r="G124" s="221" t="s">
        <v>145</v>
      </c>
      <c r="H124" s="222">
        <v>1</v>
      </c>
      <c r="I124" s="223"/>
      <c r="J124" s="224">
        <f>ROUND(I124*H124,2)</f>
        <v>0</v>
      </c>
      <c r="K124" s="225"/>
      <c r="L124" s="42"/>
      <c r="M124" s="226" t="s">
        <v>1</v>
      </c>
      <c r="N124" s="227" t="s">
        <v>38</v>
      </c>
      <c r="O124" s="89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0" t="s">
        <v>140</v>
      </c>
      <c r="AT124" s="230" t="s">
        <v>142</v>
      </c>
      <c r="AU124" s="230" t="s">
        <v>80</v>
      </c>
      <c r="AY124" s="15" t="s">
        <v>141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5" t="s">
        <v>80</v>
      </c>
      <c r="BK124" s="231">
        <f>ROUND(I124*H124,2)</f>
        <v>0</v>
      </c>
      <c r="BL124" s="15" t="s">
        <v>140</v>
      </c>
      <c r="BM124" s="230" t="s">
        <v>146</v>
      </c>
    </row>
    <row r="125" s="2" customFormat="1">
      <c r="A125" s="36"/>
      <c r="B125" s="37"/>
      <c r="C125" s="38"/>
      <c r="D125" s="232" t="s">
        <v>147</v>
      </c>
      <c r="E125" s="38"/>
      <c r="F125" s="233" t="s">
        <v>148</v>
      </c>
      <c r="G125" s="38"/>
      <c r="H125" s="38"/>
      <c r="I125" s="234"/>
      <c r="J125" s="38"/>
      <c r="K125" s="38"/>
      <c r="L125" s="42"/>
      <c r="M125" s="235"/>
      <c r="N125" s="236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147</v>
      </c>
      <c r="AU125" s="15" t="s">
        <v>80</v>
      </c>
    </row>
    <row r="126" s="2" customFormat="1" ht="16.5" customHeight="1">
      <c r="A126" s="36"/>
      <c r="B126" s="37"/>
      <c r="C126" s="218" t="s">
        <v>86</v>
      </c>
      <c r="D126" s="218" t="s">
        <v>142</v>
      </c>
      <c r="E126" s="219" t="s">
        <v>149</v>
      </c>
      <c r="F126" s="220" t="s">
        <v>150</v>
      </c>
      <c r="G126" s="221" t="s">
        <v>145</v>
      </c>
      <c r="H126" s="222">
        <v>1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38</v>
      </c>
      <c r="O126" s="89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140</v>
      </c>
      <c r="AT126" s="230" t="s">
        <v>142</v>
      </c>
      <c r="AU126" s="230" t="s">
        <v>80</v>
      </c>
      <c r="AY126" s="15" t="s">
        <v>141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80</v>
      </c>
      <c r="BK126" s="231">
        <f>ROUND(I126*H126,2)</f>
        <v>0</v>
      </c>
      <c r="BL126" s="15" t="s">
        <v>140</v>
      </c>
      <c r="BM126" s="230" t="s">
        <v>151</v>
      </c>
    </row>
    <row r="127" s="2" customFormat="1">
      <c r="A127" s="36"/>
      <c r="B127" s="37"/>
      <c r="C127" s="38"/>
      <c r="D127" s="232" t="s">
        <v>147</v>
      </c>
      <c r="E127" s="38"/>
      <c r="F127" s="233" t="s">
        <v>152</v>
      </c>
      <c r="G127" s="38"/>
      <c r="H127" s="38"/>
      <c r="I127" s="234"/>
      <c r="J127" s="38"/>
      <c r="K127" s="38"/>
      <c r="L127" s="42"/>
      <c r="M127" s="235"/>
      <c r="N127" s="236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147</v>
      </c>
      <c r="AU127" s="15" t="s">
        <v>80</v>
      </c>
    </row>
    <row r="128" s="2" customFormat="1" ht="21.75" customHeight="1">
      <c r="A128" s="36"/>
      <c r="B128" s="37"/>
      <c r="C128" s="218" t="s">
        <v>153</v>
      </c>
      <c r="D128" s="218" t="s">
        <v>142</v>
      </c>
      <c r="E128" s="219" t="s">
        <v>154</v>
      </c>
      <c r="F128" s="220" t="s">
        <v>155</v>
      </c>
      <c r="G128" s="221" t="s">
        <v>145</v>
      </c>
      <c r="H128" s="222">
        <v>1</v>
      </c>
      <c r="I128" s="223"/>
      <c r="J128" s="224">
        <f>ROUND(I128*H128,2)</f>
        <v>0</v>
      </c>
      <c r="K128" s="225"/>
      <c r="L128" s="42"/>
      <c r="M128" s="226" t="s">
        <v>1</v>
      </c>
      <c r="N128" s="227" t="s">
        <v>38</v>
      </c>
      <c r="O128" s="89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0" t="s">
        <v>140</v>
      </c>
      <c r="AT128" s="230" t="s">
        <v>142</v>
      </c>
      <c r="AU128" s="230" t="s">
        <v>80</v>
      </c>
      <c r="AY128" s="15" t="s">
        <v>141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5" t="s">
        <v>80</v>
      </c>
      <c r="BK128" s="231">
        <f>ROUND(I128*H128,2)</f>
        <v>0</v>
      </c>
      <c r="BL128" s="15" t="s">
        <v>140</v>
      </c>
      <c r="BM128" s="230" t="s">
        <v>156</v>
      </c>
    </row>
    <row r="129" s="2" customFormat="1">
      <c r="A129" s="36"/>
      <c r="B129" s="37"/>
      <c r="C129" s="38"/>
      <c r="D129" s="232" t="s">
        <v>147</v>
      </c>
      <c r="E129" s="38"/>
      <c r="F129" s="233" t="s">
        <v>157</v>
      </c>
      <c r="G129" s="38"/>
      <c r="H129" s="38"/>
      <c r="I129" s="234"/>
      <c r="J129" s="38"/>
      <c r="K129" s="38"/>
      <c r="L129" s="42"/>
      <c r="M129" s="235"/>
      <c r="N129" s="23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147</v>
      </c>
      <c r="AU129" s="15" t="s">
        <v>80</v>
      </c>
    </row>
    <row r="130" s="2" customFormat="1" ht="16.5" customHeight="1">
      <c r="A130" s="36"/>
      <c r="B130" s="37"/>
      <c r="C130" s="218" t="s">
        <v>140</v>
      </c>
      <c r="D130" s="218" t="s">
        <v>142</v>
      </c>
      <c r="E130" s="219" t="s">
        <v>158</v>
      </c>
      <c r="F130" s="220" t="s">
        <v>159</v>
      </c>
      <c r="G130" s="221" t="s">
        <v>145</v>
      </c>
      <c r="H130" s="222">
        <v>1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140</v>
      </c>
      <c r="AT130" s="230" t="s">
        <v>142</v>
      </c>
      <c r="AU130" s="230" t="s">
        <v>80</v>
      </c>
      <c r="AY130" s="15" t="s">
        <v>141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140</v>
      </c>
      <c r="BM130" s="230" t="s">
        <v>160</v>
      </c>
    </row>
    <row r="131" s="2" customFormat="1">
      <c r="A131" s="36"/>
      <c r="B131" s="37"/>
      <c r="C131" s="38"/>
      <c r="D131" s="232" t="s">
        <v>147</v>
      </c>
      <c r="E131" s="38"/>
      <c r="F131" s="233" t="s">
        <v>161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147</v>
      </c>
      <c r="AU131" s="15" t="s">
        <v>80</v>
      </c>
    </row>
    <row r="132" s="2" customFormat="1" ht="16.5" customHeight="1">
      <c r="A132" s="36"/>
      <c r="B132" s="37"/>
      <c r="C132" s="218" t="s">
        <v>162</v>
      </c>
      <c r="D132" s="218" t="s">
        <v>142</v>
      </c>
      <c r="E132" s="219" t="s">
        <v>163</v>
      </c>
      <c r="F132" s="220" t="s">
        <v>164</v>
      </c>
      <c r="G132" s="221" t="s">
        <v>165</v>
      </c>
      <c r="H132" s="222">
        <v>1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140</v>
      </c>
      <c r="AT132" s="230" t="s">
        <v>142</v>
      </c>
      <c r="AU132" s="230" t="s">
        <v>80</v>
      </c>
      <c r="AY132" s="15" t="s">
        <v>141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140</v>
      </c>
      <c r="BM132" s="230" t="s">
        <v>166</v>
      </c>
    </row>
    <row r="133" s="2" customFormat="1" ht="21.75" customHeight="1">
      <c r="A133" s="36"/>
      <c r="B133" s="37"/>
      <c r="C133" s="218" t="s">
        <v>167</v>
      </c>
      <c r="D133" s="218" t="s">
        <v>142</v>
      </c>
      <c r="E133" s="219" t="s">
        <v>168</v>
      </c>
      <c r="F133" s="220" t="s">
        <v>169</v>
      </c>
      <c r="G133" s="221" t="s">
        <v>165</v>
      </c>
      <c r="H133" s="222">
        <v>1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140</v>
      </c>
      <c r="AT133" s="230" t="s">
        <v>142</v>
      </c>
      <c r="AU133" s="230" t="s">
        <v>80</v>
      </c>
      <c r="AY133" s="15" t="s">
        <v>141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140</v>
      </c>
      <c r="BM133" s="230" t="s">
        <v>170</v>
      </c>
    </row>
    <row r="134" s="2" customFormat="1">
      <c r="A134" s="36"/>
      <c r="B134" s="37"/>
      <c r="C134" s="38"/>
      <c r="D134" s="232" t="s">
        <v>147</v>
      </c>
      <c r="E134" s="38"/>
      <c r="F134" s="233" t="s">
        <v>171</v>
      </c>
      <c r="G134" s="38"/>
      <c r="H134" s="38"/>
      <c r="I134" s="234"/>
      <c r="J134" s="38"/>
      <c r="K134" s="38"/>
      <c r="L134" s="42"/>
      <c r="M134" s="235"/>
      <c r="N134" s="236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147</v>
      </c>
      <c r="AU134" s="15" t="s">
        <v>80</v>
      </c>
    </row>
    <row r="135" s="2" customFormat="1" ht="16.5" customHeight="1">
      <c r="A135" s="36"/>
      <c r="B135" s="37"/>
      <c r="C135" s="218" t="s">
        <v>172</v>
      </c>
      <c r="D135" s="218" t="s">
        <v>142</v>
      </c>
      <c r="E135" s="219" t="s">
        <v>173</v>
      </c>
      <c r="F135" s="220" t="s">
        <v>174</v>
      </c>
      <c r="G135" s="221" t="s">
        <v>165</v>
      </c>
      <c r="H135" s="222">
        <v>1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140</v>
      </c>
      <c r="AT135" s="230" t="s">
        <v>142</v>
      </c>
      <c r="AU135" s="230" t="s">
        <v>80</v>
      </c>
      <c r="AY135" s="15" t="s">
        <v>141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140</v>
      </c>
      <c r="BM135" s="230" t="s">
        <v>175</v>
      </c>
    </row>
    <row r="136" s="2" customFormat="1" ht="16.5" customHeight="1">
      <c r="A136" s="36"/>
      <c r="B136" s="37"/>
      <c r="C136" s="218" t="s">
        <v>176</v>
      </c>
      <c r="D136" s="218" t="s">
        <v>142</v>
      </c>
      <c r="E136" s="219" t="s">
        <v>177</v>
      </c>
      <c r="F136" s="220" t="s">
        <v>178</v>
      </c>
      <c r="G136" s="221" t="s">
        <v>165</v>
      </c>
      <c r="H136" s="222">
        <v>1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38</v>
      </c>
      <c r="O136" s="89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140</v>
      </c>
      <c r="AT136" s="230" t="s">
        <v>142</v>
      </c>
      <c r="AU136" s="230" t="s">
        <v>80</v>
      </c>
      <c r="AY136" s="15" t="s">
        <v>141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80</v>
      </c>
      <c r="BK136" s="231">
        <f>ROUND(I136*H136,2)</f>
        <v>0</v>
      </c>
      <c r="BL136" s="15" t="s">
        <v>140</v>
      </c>
      <c r="BM136" s="230" t="s">
        <v>179</v>
      </c>
    </row>
    <row r="137" s="2" customFormat="1" ht="21.75" customHeight="1">
      <c r="A137" s="36"/>
      <c r="B137" s="37"/>
      <c r="C137" s="218" t="s">
        <v>180</v>
      </c>
      <c r="D137" s="218" t="s">
        <v>142</v>
      </c>
      <c r="E137" s="219" t="s">
        <v>181</v>
      </c>
      <c r="F137" s="220" t="s">
        <v>182</v>
      </c>
      <c r="G137" s="221" t="s">
        <v>183</v>
      </c>
      <c r="H137" s="222">
        <v>1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140</v>
      </c>
      <c r="AT137" s="230" t="s">
        <v>142</v>
      </c>
      <c r="AU137" s="230" t="s">
        <v>80</v>
      </c>
      <c r="AY137" s="15" t="s">
        <v>141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140</v>
      </c>
      <c r="BM137" s="230" t="s">
        <v>184</v>
      </c>
    </row>
    <row r="138" s="2" customFormat="1" ht="37.8" customHeight="1">
      <c r="A138" s="36"/>
      <c r="B138" s="37"/>
      <c r="C138" s="218" t="s">
        <v>185</v>
      </c>
      <c r="D138" s="218" t="s">
        <v>142</v>
      </c>
      <c r="E138" s="219" t="s">
        <v>186</v>
      </c>
      <c r="F138" s="220" t="s">
        <v>187</v>
      </c>
      <c r="G138" s="221" t="s">
        <v>165</v>
      </c>
      <c r="H138" s="222">
        <v>1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140</v>
      </c>
      <c r="AT138" s="230" t="s">
        <v>142</v>
      </c>
      <c r="AU138" s="230" t="s">
        <v>80</v>
      </c>
      <c r="AY138" s="15" t="s">
        <v>141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140</v>
      </c>
      <c r="BM138" s="230" t="s">
        <v>188</v>
      </c>
    </row>
    <row r="139" s="2" customFormat="1" ht="24.15" customHeight="1">
      <c r="A139" s="36"/>
      <c r="B139" s="37"/>
      <c r="C139" s="218" t="s">
        <v>189</v>
      </c>
      <c r="D139" s="218" t="s">
        <v>142</v>
      </c>
      <c r="E139" s="219" t="s">
        <v>190</v>
      </c>
      <c r="F139" s="220" t="s">
        <v>191</v>
      </c>
      <c r="G139" s="221" t="s">
        <v>165</v>
      </c>
      <c r="H139" s="222">
        <v>1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38</v>
      </c>
      <c r="O139" s="89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140</v>
      </c>
      <c r="AT139" s="230" t="s">
        <v>142</v>
      </c>
      <c r="AU139" s="230" t="s">
        <v>80</v>
      </c>
      <c r="AY139" s="15" t="s">
        <v>141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80</v>
      </c>
      <c r="BK139" s="231">
        <f>ROUND(I139*H139,2)</f>
        <v>0</v>
      </c>
      <c r="BL139" s="15" t="s">
        <v>140</v>
      </c>
      <c r="BM139" s="230" t="s">
        <v>192</v>
      </c>
    </row>
    <row r="140" s="2" customFormat="1" ht="16.5" customHeight="1">
      <c r="A140" s="36"/>
      <c r="B140" s="37"/>
      <c r="C140" s="218" t="s">
        <v>193</v>
      </c>
      <c r="D140" s="218" t="s">
        <v>142</v>
      </c>
      <c r="E140" s="219" t="s">
        <v>194</v>
      </c>
      <c r="F140" s="220" t="s">
        <v>195</v>
      </c>
      <c r="G140" s="221" t="s">
        <v>196</v>
      </c>
      <c r="H140" s="222">
        <v>1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197</v>
      </c>
      <c r="AT140" s="230" t="s">
        <v>142</v>
      </c>
      <c r="AU140" s="230" t="s">
        <v>80</v>
      </c>
      <c r="AY140" s="15" t="s">
        <v>141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197</v>
      </c>
      <c r="BM140" s="230" t="s">
        <v>198</v>
      </c>
    </row>
    <row r="141" s="2" customFormat="1">
      <c r="A141" s="36"/>
      <c r="B141" s="37"/>
      <c r="C141" s="38"/>
      <c r="D141" s="232" t="s">
        <v>147</v>
      </c>
      <c r="E141" s="38"/>
      <c r="F141" s="233" t="s">
        <v>199</v>
      </c>
      <c r="G141" s="38"/>
      <c r="H141" s="38"/>
      <c r="I141" s="234"/>
      <c r="J141" s="38"/>
      <c r="K141" s="38"/>
      <c r="L141" s="42"/>
      <c r="M141" s="235"/>
      <c r="N141" s="23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147</v>
      </c>
      <c r="AU141" s="15" t="s">
        <v>80</v>
      </c>
    </row>
    <row r="142" s="11" customFormat="1" ht="25.92" customHeight="1">
      <c r="A142" s="11"/>
      <c r="B142" s="204"/>
      <c r="C142" s="205"/>
      <c r="D142" s="206" t="s">
        <v>72</v>
      </c>
      <c r="E142" s="207" t="s">
        <v>200</v>
      </c>
      <c r="F142" s="207" t="s">
        <v>201</v>
      </c>
      <c r="G142" s="205"/>
      <c r="H142" s="205"/>
      <c r="I142" s="208"/>
      <c r="J142" s="209">
        <f>BK142</f>
        <v>0</v>
      </c>
      <c r="K142" s="205"/>
      <c r="L142" s="210"/>
      <c r="M142" s="211"/>
      <c r="N142" s="212"/>
      <c r="O142" s="212"/>
      <c r="P142" s="213">
        <f>SUM(P143:P146)</f>
        <v>0</v>
      </c>
      <c r="Q142" s="212"/>
      <c r="R142" s="213">
        <f>SUM(R143:R146)</f>
        <v>0</v>
      </c>
      <c r="S142" s="212"/>
      <c r="T142" s="214">
        <f>SUM(T143:T146)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5" t="s">
        <v>140</v>
      </c>
      <c r="AT142" s="216" t="s">
        <v>72</v>
      </c>
      <c r="AU142" s="216" t="s">
        <v>73</v>
      </c>
      <c r="AY142" s="215" t="s">
        <v>141</v>
      </c>
      <c r="BK142" s="217">
        <f>SUM(BK143:BK146)</f>
        <v>0</v>
      </c>
    </row>
    <row r="143" s="2" customFormat="1" ht="16.5" customHeight="1">
      <c r="A143" s="36"/>
      <c r="B143" s="37"/>
      <c r="C143" s="218" t="s">
        <v>202</v>
      </c>
      <c r="D143" s="218" t="s">
        <v>142</v>
      </c>
      <c r="E143" s="219" t="s">
        <v>203</v>
      </c>
      <c r="F143" s="220" t="s">
        <v>204</v>
      </c>
      <c r="G143" s="221" t="s">
        <v>145</v>
      </c>
      <c r="H143" s="222">
        <v>1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140</v>
      </c>
      <c r="AT143" s="230" t="s">
        <v>142</v>
      </c>
      <c r="AU143" s="230" t="s">
        <v>80</v>
      </c>
      <c r="AY143" s="15" t="s">
        <v>141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140</v>
      </c>
      <c r="BM143" s="230" t="s">
        <v>205</v>
      </c>
    </row>
    <row r="144" s="2" customFormat="1">
      <c r="A144" s="36"/>
      <c r="B144" s="37"/>
      <c r="C144" s="38"/>
      <c r="D144" s="232" t="s">
        <v>147</v>
      </c>
      <c r="E144" s="38"/>
      <c r="F144" s="233" t="s">
        <v>206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147</v>
      </c>
      <c r="AU144" s="15" t="s">
        <v>80</v>
      </c>
    </row>
    <row r="145" s="2" customFormat="1" ht="16.5" customHeight="1">
      <c r="A145" s="36"/>
      <c r="B145" s="37"/>
      <c r="C145" s="218" t="s">
        <v>207</v>
      </c>
      <c r="D145" s="218" t="s">
        <v>142</v>
      </c>
      <c r="E145" s="219" t="s">
        <v>208</v>
      </c>
      <c r="F145" s="220" t="s">
        <v>209</v>
      </c>
      <c r="G145" s="221" t="s">
        <v>145</v>
      </c>
      <c r="H145" s="222">
        <v>1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38</v>
      </c>
      <c r="O145" s="89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140</v>
      </c>
      <c r="AT145" s="230" t="s">
        <v>142</v>
      </c>
      <c r="AU145" s="230" t="s">
        <v>80</v>
      </c>
      <c r="AY145" s="15" t="s">
        <v>141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140</v>
      </c>
      <c r="BM145" s="230" t="s">
        <v>210</v>
      </c>
    </row>
    <row r="146" s="2" customFormat="1">
      <c r="A146" s="36"/>
      <c r="B146" s="37"/>
      <c r="C146" s="38"/>
      <c r="D146" s="232" t="s">
        <v>147</v>
      </c>
      <c r="E146" s="38"/>
      <c r="F146" s="233" t="s">
        <v>211</v>
      </c>
      <c r="G146" s="38"/>
      <c r="H146" s="38"/>
      <c r="I146" s="234"/>
      <c r="J146" s="38"/>
      <c r="K146" s="38"/>
      <c r="L146" s="42"/>
      <c r="M146" s="237"/>
      <c r="N146" s="238"/>
      <c r="O146" s="239"/>
      <c r="P146" s="239"/>
      <c r="Q146" s="239"/>
      <c r="R146" s="239"/>
      <c r="S146" s="239"/>
      <c r="T146" s="24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147</v>
      </c>
      <c r="AU146" s="15" t="s">
        <v>80</v>
      </c>
    </row>
    <row r="147" s="2" customFormat="1" ht="6.96" customHeight="1">
      <c r="A147" s="36"/>
      <c r="B147" s="64"/>
      <c r="C147" s="65"/>
      <c r="D147" s="65"/>
      <c r="E147" s="65"/>
      <c r="F147" s="65"/>
      <c r="G147" s="65"/>
      <c r="H147" s="65"/>
      <c r="I147" s="65"/>
      <c r="J147" s="65"/>
      <c r="K147" s="65"/>
      <c r="L147" s="42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sheet="1" autoFilter="0" formatColumns="0" formatRows="0" objects="1" scenarios="1" spinCount="100000" saltValue="hrw0skVMpxICIq9YlV+a2X31v+GFfzS9jnHqARfJ1tJfYomQhVZYLUIs2PyLCjRXaGkjYuDBQOTFqF9rLBmehw==" hashValue="7cFaEWoEmL971efQ+mT+2uTxo7SdIzjoomLjwCl3BNFLHSRBPmLCKDVpeIPIg5PARV339xJwWu72rDDTNhSekg==" algorithmName="SHA-512" password="CC35"/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114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Bystřice, ústí - Olomouc - Bělidla - nánosy, oprava opevnění</v>
      </c>
      <c r="F7" s="148"/>
      <c r="G7" s="148"/>
      <c r="H7" s="148"/>
      <c r="L7" s="18"/>
    </row>
    <row r="8" s="1" customFormat="1" ht="12" customHeight="1">
      <c r="B8" s="18"/>
      <c r="D8" s="148" t="s">
        <v>115</v>
      </c>
      <c r="L8" s="18"/>
    </row>
    <row r="9" s="2" customFormat="1" ht="23.25" customHeight="1">
      <c r="A9" s="36"/>
      <c r="B9" s="42"/>
      <c r="C9" s="36"/>
      <c r="D9" s="36"/>
      <c r="E9" s="149" t="s">
        <v>212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117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213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22. 2. 2024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ROUND(J127,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ROUND((SUM(BE127:BE160)),  2)</f>
        <v>0</v>
      </c>
      <c r="G35" s="36"/>
      <c r="H35" s="36"/>
      <c r="I35" s="162">
        <v>0.20999999999999999</v>
      </c>
      <c r="J35" s="161">
        <f>ROUND(((SUM(BE127:BE160))*I35),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ROUND((SUM(BF127:BF160)),  2)</f>
        <v>0</v>
      </c>
      <c r="G36" s="36"/>
      <c r="H36" s="36"/>
      <c r="I36" s="162">
        <v>0.14999999999999999</v>
      </c>
      <c r="J36" s="161">
        <f>ROUND(((SUM(BF127:BF160))*I36),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ROUND((SUM(BG127:BG160)),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ROUND((SUM(BH127:BH160)),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ROUND((SUM(BI127:BI160)),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Bystřice, ústí - Olomouc - Bělidla - nánosy, oprava opevnění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115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212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117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001 - Oprava spár ve zdivu opěrných zdí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22. 2. 2024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120</v>
      </c>
      <c r="D96" s="183"/>
      <c r="E96" s="183"/>
      <c r="F96" s="183"/>
      <c r="G96" s="183"/>
      <c r="H96" s="183"/>
      <c r="I96" s="183"/>
      <c r="J96" s="184" t="s">
        <v>121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122</v>
      </c>
      <c r="D98" s="38"/>
      <c r="E98" s="38"/>
      <c r="F98" s="38"/>
      <c r="G98" s="38"/>
      <c r="H98" s="38"/>
      <c r="I98" s="38"/>
      <c r="J98" s="108">
        <f>J127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186"/>
      <c r="C99" s="187"/>
      <c r="D99" s="188" t="s">
        <v>214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215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216</v>
      </c>
      <c r="E101" s="189"/>
      <c r="F101" s="189"/>
      <c r="G101" s="189"/>
      <c r="H101" s="189"/>
      <c r="I101" s="189"/>
      <c r="J101" s="190">
        <f>J137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217</v>
      </c>
      <c r="E102" s="189"/>
      <c r="F102" s="189"/>
      <c r="G102" s="189"/>
      <c r="H102" s="189"/>
      <c r="I102" s="189"/>
      <c r="J102" s="190">
        <f>J141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218</v>
      </c>
      <c r="E103" s="189"/>
      <c r="F103" s="189"/>
      <c r="G103" s="189"/>
      <c r="H103" s="189"/>
      <c r="I103" s="189"/>
      <c r="J103" s="190">
        <f>J143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219</v>
      </c>
      <c r="E104" s="189"/>
      <c r="F104" s="189"/>
      <c r="G104" s="189"/>
      <c r="H104" s="189"/>
      <c r="I104" s="189"/>
      <c r="J104" s="190">
        <f>J149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220</v>
      </c>
      <c r="E105" s="189"/>
      <c r="F105" s="189"/>
      <c r="G105" s="189"/>
      <c r="H105" s="189"/>
      <c r="I105" s="189"/>
      <c r="J105" s="190">
        <f>J151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125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81" t="str">
        <f>E7</f>
        <v>Bystřice, ústí - Olomouc - Bělidla - nánosy, oprava opevnění</v>
      </c>
      <c r="F115" s="30"/>
      <c r="G115" s="30"/>
      <c r="H115" s="30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" customFormat="1" ht="12" customHeight="1">
      <c r="B116" s="19"/>
      <c r="C116" s="30" t="s">
        <v>115</v>
      </c>
      <c r="D116" s="20"/>
      <c r="E116" s="20"/>
      <c r="F116" s="20"/>
      <c r="G116" s="20"/>
      <c r="H116" s="20"/>
      <c r="I116" s="20"/>
      <c r="J116" s="20"/>
      <c r="K116" s="20"/>
      <c r="L116" s="18"/>
    </row>
    <row r="117" s="2" customFormat="1" ht="23.25" customHeight="1">
      <c r="A117" s="36"/>
      <c r="B117" s="37"/>
      <c r="C117" s="38"/>
      <c r="D117" s="38"/>
      <c r="E117" s="181" t="s">
        <v>212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117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E11</f>
        <v>001 - Oprava spár ve zdivu opěrných zdí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F14</f>
        <v xml:space="preserve"> </v>
      </c>
      <c r="G121" s="38"/>
      <c r="H121" s="38"/>
      <c r="I121" s="30" t="s">
        <v>22</v>
      </c>
      <c r="J121" s="77" t="str">
        <f>IF(J14="","",J14)</f>
        <v>22. 2. 2024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24</v>
      </c>
      <c r="D123" s="38"/>
      <c r="E123" s="38"/>
      <c r="F123" s="25" t="str">
        <f>E17</f>
        <v xml:space="preserve"> </v>
      </c>
      <c r="G123" s="38"/>
      <c r="H123" s="38"/>
      <c r="I123" s="30" t="s">
        <v>29</v>
      </c>
      <c r="J123" s="34" t="str">
        <f>E23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27</v>
      </c>
      <c r="D124" s="38"/>
      <c r="E124" s="38"/>
      <c r="F124" s="25" t="str">
        <f>IF(E20="","",E20)</f>
        <v>Vyplň údaj</v>
      </c>
      <c r="G124" s="38"/>
      <c r="H124" s="38"/>
      <c r="I124" s="30" t="s">
        <v>31</v>
      </c>
      <c r="J124" s="34" t="str">
        <f>E26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0" customFormat="1" ht="29.28" customHeight="1">
      <c r="A126" s="192"/>
      <c r="B126" s="193"/>
      <c r="C126" s="194" t="s">
        <v>126</v>
      </c>
      <c r="D126" s="195" t="s">
        <v>58</v>
      </c>
      <c r="E126" s="195" t="s">
        <v>54</v>
      </c>
      <c r="F126" s="195" t="s">
        <v>55</v>
      </c>
      <c r="G126" s="195" t="s">
        <v>127</v>
      </c>
      <c r="H126" s="195" t="s">
        <v>128</v>
      </c>
      <c r="I126" s="195" t="s">
        <v>129</v>
      </c>
      <c r="J126" s="196" t="s">
        <v>121</v>
      </c>
      <c r="K126" s="197" t="s">
        <v>130</v>
      </c>
      <c r="L126" s="198"/>
      <c r="M126" s="98" t="s">
        <v>1</v>
      </c>
      <c r="N126" s="99" t="s">
        <v>37</v>
      </c>
      <c r="O126" s="99" t="s">
        <v>131</v>
      </c>
      <c r="P126" s="99" t="s">
        <v>132</v>
      </c>
      <c r="Q126" s="99" t="s">
        <v>133</v>
      </c>
      <c r="R126" s="99" t="s">
        <v>134</v>
      </c>
      <c r="S126" s="99" t="s">
        <v>135</v>
      </c>
      <c r="T126" s="100" t="s">
        <v>136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6"/>
      <c r="B127" s="37"/>
      <c r="C127" s="105" t="s">
        <v>137</v>
      </c>
      <c r="D127" s="38"/>
      <c r="E127" s="38"/>
      <c r="F127" s="38"/>
      <c r="G127" s="38"/>
      <c r="H127" s="38"/>
      <c r="I127" s="38"/>
      <c r="J127" s="199">
        <f>BK127</f>
        <v>0</v>
      </c>
      <c r="K127" s="38"/>
      <c r="L127" s="42"/>
      <c r="M127" s="101"/>
      <c r="N127" s="200"/>
      <c r="O127" s="102"/>
      <c r="P127" s="201">
        <f>P128+P133+P137+P141+P143+P149+P151</f>
        <v>0</v>
      </c>
      <c r="Q127" s="102"/>
      <c r="R127" s="201">
        <f>R128+R133+R137+R141+R143+R149+R151</f>
        <v>257.1105159</v>
      </c>
      <c r="S127" s="102"/>
      <c r="T127" s="202">
        <f>T128+T133+T137+T141+T143+T149+T151</f>
        <v>47.753510000000006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72</v>
      </c>
      <c r="AU127" s="15" t="s">
        <v>82</v>
      </c>
      <c r="BK127" s="203">
        <f>BK128+BK133+BK137+BK141+BK143+BK149+BK151</f>
        <v>0</v>
      </c>
    </row>
    <row r="128" s="11" customFormat="1" ht="25.92" customHeight="1">
      <c r="A128" s="11"/>
      <c r="B128" s="204"/>
      <c r="C128" s="205"/>
      <c r="D128" s="206" t="s">
        <v>72</v>
      </c>
      <c r="E128" s="207" t="s">
        <v>80</v>
      </c>
      <c r="F128" s="207" t="s">
        <v>221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SUM(P129:P132)</f>
        <v>0</v>
      </c>
      <c r="Q128" s="212"/>
      <c r="R128" s="213">
        <f>SUM(R129:R132)</f>
        <v>0</v>
      </c>
      <c r="S128" s="212"/>
      <c r="T128" s="214">
        <f>SUM(T129:T132)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140</v>
      </c>
      <c r="AT128" s="216" t="s">
        <v>72</v>
      </c>
      <c r="AU128" s="216" t="s">
        <v>73</v>
      </c>
      <c r="AY128" s="215" t="s">
        <v>141</v>
      </c>
      <c r="BK128" s="217">
        <f>SUM(BK129:BK132)</f>
        <v>0</v>
      </c>
    </row>
    <row r="129" s="2" customFormat="1" ht="33" customHeight="1">
      <c r="A129" s="36"/>
      <c r="B129" s="37"/>
      <c r="C129" s="218" t="s">
        <v>80</v>
      </c>
      <c r="D129" s="218" t="s">
        <v>142</v>
      </c>
      <c r="E129" s="219" t="s">
        <v>222</v>
      </c>
      <c r="F129" s="220" t="s">
        <v>223</v>
      </c>
      <c r="G129" s="221" t="s">
        <v>224</v>
      </c>
      <c r="H129" s="222">
        <v>637.57000000000005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38</v>
      </c>
      <c r="O129" s="89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140</v>
      </c>
      <c r="AT129" s="230" t="s">
        <v>142</v>
      </c>
      <c r="AU129" s="230" t="s">
        <v>80</v>
      </c>
      <c r="AY129" s="15" t="s">
        <v>141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80</v>
      </c>
      <c r="BK129" s="231">
        <f>ROUND(I129*H129,2)</f>
        <v>0</v>
      </c>
      <c r="BL129" s="15" t="s">
        <v>140</v>
      </c>
      <c r="BM129" s="230" t="s">
        <v>225</v>
      </c>
    </row>
    <row r="130" s="2" customFormat="1" ht="44.25" customHeight="1">
      <c r="A130" s="36"/>
      <c r="B130" s="37"/>
      <c r="C130" s="218" t="s">
        <v>86</v>
      </c>
      <c r="D130" s="218" t="s">
        <v>142</v>
      </c>
      <c r="E130" s="219" t="s">
        <v>226</v>
      </c>
      <c r="F130" s="220" t="s">
        <v>227</v>
      </c>
      <c r="G130" s="221" t="s">
        <v>224</v>
      </c>
      <c r="H130" s="222">
        <v>637.57000000000005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140</v>
      </c>
      <c r="AT130" s="230" t="s">
        <v>142</v>
      </c>
      <c r="AU130" s="230" t="s">
        <v>80</v>
      </c>
      <c r="AY130" s="15" t="s">
        <v>141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140</v>
      </c>
      <c r="BM130" s="230" t="s">
        <v>228</v>
      </c>
    </row>
    <row r="131" s="2" customFormat="1">
      <c r="A131" s="36"/>
      <c r="B131" s="37"/>
      <c r="C131" s="38"/>
      <c r="D131" s="232" t="s">
        <v>147</v>
      </c>
      <c r="E131" s="38"/>
      <c r="F131" s="233" t="s">
        <v>229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147</v>
      </c>
      <c r="AU131" s="15" t="s">
        <v>80</v>
      </c>
    </row>
    <row r="132" s="2" customFormat="1" ht="16.5" customHeight="1">
      <c r="A132" s="36"/>
      <c r="B132" s="37"/>
      <c r="C132" s="218" t="s">
        <v>153</v>
      </c>
      <c r="D132" s="218" t="s">
        <v>142</v>
      </c>
      <c r="E132" s="219" t="s">
        <v>230</v>
      </c>
      <c r="F132" s="220" t="s">
        <v>231</v>
      </c>
      <c r="G132" s="221" t="s">
        <v>232</v>
      </c>
      <c r="H132" s="222">
        <v>358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233</v>
      </c>
      <c r="AT132" s="230" t="s">
        <v>142</v>
      </c>
      <c r="AU132" s="230" t="s">
        <v>80</v>
      </c>
      <c r="AY132" s="15" t="s">
        <v>141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233</v>
      </c>
      <c r="BM132" s="230" t="s">
        <v>234</v>
      </c>
    </row>
    <row r="133" s="11" customFormat="1" ht="25.92" customHeight="1">
      <c r="A133" s="11"/>
      <c r="B133" s="204"/>
      <c r="C133" s="205"/>
      <c r="D133" s="206" t="s">
        <v>72</v>
      </c>
      <c r="E133" s="207" t="s">
        <v>86</v>
      </c>
      <c r="F133" s="207" t="s">
        <v>235</v>
      </c>
      <c r="G133" s="205"/>
      <c r="H133" s="205"/>
      <c r="I133" s="208"/>
      <c r="J133" s="209">
        <f>BK133</f>
        <v>0</v>
      </c>
      <c r="K133" s="205"/>
      <c r="L133" s="210"/>
      <c r="M133" s="211"/>
      <c r="N133" s="212"/>
      <c r="O133" s="212"/>
      <c r="P133" s="213">
        <f>SUM(P134:P136)</f>
        <v>0</v>
      </c>
      <c r="Q133" s="212"/>
      <c r="R133" s="213">
        <f>SUM(R134:R136)</f>
        <v>0</v>
      </c>
      <c r="S133" s="212"/>
      <c r="T133" s="214">
        <f>SUM(T134:T136)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5" t="s">
        <v>140</v>
      </c>
      <c r="AT133" s="216" t="s">
        <v>72</v>
      </c>
      <c r="AU133" s="216" t="s">
        <v>73</v>
      </c>
      <c r="AY133" s="215" t="s">
        <v>141</v>
      </c>
      <c r="BK133" s="217">
        <f>SUM(BK134:BK136)</f>
        <v>0</v>
      </c>
    </row>
    <row r="134" s="2" customFormat="1" ht="24.15" customHeight="1">
      <c r="A134" s="36"/>
      <c r="B134" s="37"/>
      <c r="C134" s="218" t="s">
        <v>140</v>
      </c>
      <c r="D134" s="218" t="s">
        <v>142</v>
      </c>
      <c r="E134" s="219" t="s">
        <v>236</v>
      </c>
      <c r="F134" s="220" t="s">
        <v>237</v>
      </c>
      <c r="G134" s="221" t="s">
        <v>238</v>
      </c>
      <c r="H134" s="222">
        <v>5618.0600000000004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140</v>
      </c>
      <c r="AT134" s="230" t="s">
        <v>142</v>
      </c>
      <c r="AU134" s="230" t="s">
        <v>80</v>
      </c>
      <c r="AY134" s="15" t="s">
        <v>141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140</v>
      </c>
      <c r="BM134" s="230" t="s">
        <v>239</v>
      </c>
    </row>
    <row r="135" s="2" customFormat="1">
      <c r="A135" s="36"/>
      <c r="B135" s="37"/>
      <c r="C135" s="38"/>
      <c r="D135" s="232" t="s">
        <v>147</v>
      </c>
      <c r="E135" s="38"/>
      <c r="F135" s="233" t="s">
        <v>240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147</v>
      </c>
      <c r="AU135" s="15" t="s">
        <v>80</v>
      </c>
    </row>
    <row r="136" s="12" customFormat="1">
      <c r="A136" s="12"/>
      <c r="B136" s="241"/>
      <c r="C136" s="242"/>
      <c r="D136" s="232" t="s">
        <v>241</v>
      </c>
      <c r="E136" s="243" t="s">
        <v>1</v>
      </c>
      <c r="F136" s="244" t="s">
        <v>242</v>
      </c>
      <c r="G136" s="242"/>
      <c r="H136" s="245">
        <v>5618.0600000000004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241</v>
      </c>
      <c r="AU136" s="251" t="s">
        <v>80</v>
      </c>
      <c r="AV136" s="12" t="s">
        <v>86</v>
      </c>
      <c r="AW136" s="12" t="s">
        <v>30</v>
      </c>
      <c r="AX136" s="12" t="s">
        <v>80</v>
      </c>
      <c r="AY136" s="251" t="s">
        <v>141</v>
      </c>
    </row>
    <row r="137" s="11" customFormat="1" ht="25.92" customHeight="1">
      <c r="A137" s="11"/>
      <c r="B137" s="204"/>
      <c r="C137" s="205"/>
      <c r="D137" s="206" t="s">
        <v>72</v>
      </c>
      <c r="E137" s="207" t="s">
        <v>243</v>
      </c>
      <c r="F137" s="207" t="s">
        <v>244</v>
      </c>
      <c r="G137" s="205"/>
      <c r="H137" s="205"/>
      <c r="I137" s="208"/>
      <c r="J137" s="209">
        <f>BK137</f>
        <v>0</v>
      </c>
      <c r="K137" s="205"/>
      <c r="L137" s="210"/>
      <c r="M137" s="211"/>
      <c r="N137" s="212"/>
      <c r="O137" s="212"/>
      <c r="P137" s="213">
        <f>SUM(P138:P140)</f>
        <v>0</v>
      </c>
      <c r="Q137" s="212"/>
      <c r="R137" s="213">
        <f>SUM(R138:R140)</f>
        <v>257.1105159</v>
      </c>
      <c r="S137" s="212"/>
      <c r="T137" s="214">
        <f>SUM(T138:T140)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5" t="s">
        <v>140</v>
      </c>
      <c r="AT137" s="216" t="s">
        <v>72</v>
      </c>
      <c r="AU137" s="216" t="s">
        <v>73</v>
      </c>
      <c r="AY137" s="215" t="s">
        <v>141</v>
      </c>
      <c r="BK137" s="217">
        <f>SUM(BK138:BK140)</f>
        <v>0</v>
      </c>
    </row>
    <row r="138" s="2" customFormat="1" ht="44.25" customHeight="1">
      <c r="A138" s="36"/>
      <c r="B138" s="37"/>
      <c r="C138" s="218" t="s">
        <v>162</v>
      </c>
      <c r="D138" s="218" t="s">
        <v>142</v>
      </c>
      <c r="E138" s="219" t="s">
        <v>245</v>
      </c>
      <c r="F138" s="220" t="s">
        <v>246</v>
      </c>
      <c r="G138" s="221" t="s">
        <v>238</v>
      </c>
      <c r="H138" s="222">
        <v>2809.0300000000002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0.09153</v>
      </c>
      <c r="R138" s="228">
        <f>Q138*H138</f>
        <v>257.1105159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140</v>
      </c>
      <c r="AT138" s="230" t="s">
        <v>142</v>
      </c>
      <c r="AU138" s="230" t="s">
        <v>80</v>
      </c>
      <c r="AY138" s="15" t="s">
        <v>141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140</v>
      </c>
      <c r="BM138" s="230" t="s">
        <v>247</v>
      </c>
    </row>
    <row r="139" s="2" customFormat="1">
      <c r="A139" s="36"/>
      <c r="B139" s="37"/>
      <c r="C139" s="38"/>
      <c r="D139" s="232" t="s">
        <v>147</v>
      </c>
      <c r="E139" s="38"/>
      <c r="F139" s="233" t="s">
        <v>248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147</v>
      </c>
      <c r="AU139" s="15" t="s">
        <v>80</v>
      </c>
    </row>
    <row r="140" s="12" customFormat="1">
      <c r="A140" s="12"/>
      <c r="B140" s="241"/>
      <c r="C140" s="242"/>
      <c r="D140" s="232" t="s">
        <v>241</v>
      </c>
      <c r="E140" s="243" t="s">
        <v>1</v>
      </c>
      <c r="F140" s="244" t="s">
        <v>249</v>
      </c>
      <c r="G140" s="242"/>
      <c r="H140" s="245">
        <v>2809.0300000000002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241</v>
      </c>
      <c r="AU140" s="251" t="s">
        <v>80</v>
      </c>
      <c r="AV140" s="12" t="s">
        <v>86</v>
      </c>
      <c r="AW140" s="12" t="s">
        <v>30</v>
      </c>
      <c r="AX140" s="12" t="s">
        <v>80</v>
      </c>
      <c r="AY140" s="251" t="s">
        <v>141</v>
      </c>
    </row>
    <row r="141" s="11" customFormat="1" ht="25.92" customHeight="1">
      <c r="A141" s="11"/>
      <c r="B141" s="204"/>
      <c r="C141" s="205"/>
      <c r="D141" s="206" t="s">
        <v>72</v>
      </c>
      <c r="E141" s="207" t="s">
        <v>250</v>
      </c>
      <c r="F141" s="207" t="s">
        <v>251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P142</f>
        <v>0</v>
      </c>
      <c r="Q141" s="212"/>
      <c r="R141" s="213">
        <f>R142</f>
        <v>0</v>
      </c>
      <c r="S141" s="212"/>
      <c r="T141" s="214">
        <f>T142</f>
        <v>47.753510000000006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15" t="s">
        <v>140</v>
      </c>
      <c r="AT141" s="216" t="s">
        <v>72</v>
      </c>
      <c r="AU141" s="216" t="s">
        <v>73</v>
      </c>
      <c r="AY141" s="215" t="s">
        <v>141</v>
      </c>
      <c r="BK141" s="217">
        <f>BK142</f>
        <v>0</v>
      </c>
    </row>
    <row r="142" s="2" customFormat="1" ht="66.75" customHeight="1">
      <c r="A142" s="36"/>
      <c r="B142" s="37"/>
      <c r="C142" s="218" t="s">
        <v>167</v>
      </c>
      <c r="D142" s="218" t="s">
        <v>142</v>
      </c>
      <c r="E142" s="219" t="s">
        <v>252</v>
      </c>
      <c r="F142" s="220" t="s">
        <v>253</v>
      </c>
      <c r="G142" s="221" t="s">
        <v>238</v>
      </c>
      <c r="H142" s="222">
        <v>2809.0300000000002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38</v>
      </c>
      <c r="O142" s="89"/>
      <c r="P142" s="228">
        <f>O142*H142</f>
        <v>0</v>
      </c>
      <c r="Q142" s="228">
        <v>0</v>
      </c>
      <c r="R142" s="228">
        <f>Q142*H142</f>
        <v>0</v>
      </c>
      <c r="S142" s="228">
        <v>0.017000000000000001</v>
      </c>
      <c r="T142" s="229">
        <f>S142*H142</f>
        <v>47.753510000000006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140</v>
      </c>
      <c r="AT142" s="230" t="s">
        <v>142</v>
      </c>
      <c r="AU142" s="230" t="s">
        <v>80</v>
      </c>
      <c r="AY142" s="15" t="s">
        <v>141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80</v>
      </c>
      <c r="BK142" s="231">
        <f>ROUND(I142*H142,2)</f>
        <v>0</v>
      </c>
      <c r="BL142" s="15" t="s">
        <v>140</v>
      </c>
      <c r="BM142" s="230" t="s">
        <v>254</v>
      </c>
    </row>
    <row r="143" s="11" customFormat="1" ht="25.92" customHeight="1">
      <c r="A143" s="11"/>
      <c r="B143" s="204"/>
      <c r="C143" s="205"/>
      <c r="D143" s="206" t="s">
        <v>72</v>
      </c>
      <c r="E143" s="207" t="s">
        <v>255</v>
      </c>
      <c r="F143" s="207" t="s">
        <v>256</v>
      </c>
      <c r="G143" s="205"/>
      <c r="H143" s="205"/>
      <c r="I143" s="208"/>
      <c r="J143" s="209">
        <f>BK143</f>
        <v>0</v>
      </c>
      <c r="K143" s="205"/>
      <c r="L143" s="210"/>
      <c r="M143" s="211"/>
      <c r="N143" s="212"/>
      <c r="O143" s="212"/>
      <c r="P143" s="213">
        <f>SUM(P144:P148)</f>
        <v>0</v>
      </c>
      <c r="Q143" s="212"/>
      <c r="R143" s="213">
        <f>SUM(R144:R148)</f>
        <v>0</v>
      </c>
      <c r="S143" s="212"/>
      <c r="T143" s="214">
        <f>SUM(T144:T148)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15" t="s">
        <v>140</v>
      </c>
      <c r="AT143" s="216" t="s">
        <v>72</v>
      </c>
      <c r="AU143" s="216" t="s">
        <v>73</v>
      </c>
      <c r="AY143" s="215" t="s">
        <v>141</v>
      </c>
      <c r="BK143" s="217">
        <f>SUM(BK144:BK148)</f>
        <v>0</v>
      </c>
    </row>
    <row r="144" s="2" customFormat="1" ht="44.25" customHeight="1">
      <c r="A144" s="36"/>
      <c r="B144" s="37"/>
      <c r="C144" s="218" t="s">
        <v>172</v>
      </c>
      <c r="D144" s="218" t="s">
        <v>142</v>
      </c>
      <c r="E144" s="219" t="s">
        <v>257</v>
      </c>
      <c r="F144" s="220" t="s">
        <v>258</v>
      </c>
      <c r="G144" s="221" t="s">
        <v>238</v>
      </c>
      <c r="H144" s="222">
        <v>2809.0300000000002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38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140</v>
      </c>
      <c r="AT144" s="230" t="s">
        <v>142</v>
      </c>
      <c r="AU144" s="230" t="s">
        <v>80</v>
      </c>
      <c r="AY144" s="15" t="s">
        <v>141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140</v>
      </c>
      <c r="BM144" s="230" t="s">
        <v>259</v>
      </c>
    </row>
    <row r="145" s="2" customFormat="1">
      <c r="A145" s="36"/>
      <c r="B145" s="37"/>
      <c r="C145" s="38"/>
      <c r="D145" s="232" t="s">
        <v>147</v>
      </c>
      <c r="E145" s="38"/>
      <c r="F145" s="233" t="s">
        <v>260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147</v>
      </c>
      <c r="AU145" s="15" t="s">
        <v>80</v>
      </c>
    </row>
    <row r="146" s="2" customFormat="1" ht="55.5" customHeight="1">
      <c r="A146" s="36"/>
      <c r="B146" s="37"/>
      <c r="C146" s="218" t="s">
        <v>176</v>
      </c>
      <c r="D146" s="218" t="s">
        <v>142</v>
      </c>
      <c r="E146" s="219" t="s">
        <v>261</v>
      </c>
      <c r="F146" s="220" t="s">
        <v>262</v>
      </c>
      <c r="G146" s="221" t="s">
        <v>238</v>
      </c>
      <c r="H146" s="222">
        <v>117979.26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38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140</v>
      </c>
      <c r="AT146" s="230" t="s">
        <v>142</v>
      </c>
      <c r="AU146" s="230" t="s">
        <v>80</v>
      </c>
      <c r="AY146" s="15" t="s">
        <v>141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80</v>
      </c>
      <c r="BK146" s="231">
        <f>ROUND(I146*H146,2)</f>
        <v>0</v>
      </c>
      <c r="BL146" s="15" t="s">
        <v>140</v>
      </c>
      <c r="BM146" s="230" t="s">
        <v>263</v>
      </c>
    </row>
    <row r="147" s="12" customFormat="1">
      <c r="A147" s="12"/>
      <c r="B147" s="241"/>
      <c r="C147" s="242"/>
      <c r="D147" s="232" t="s">
        <v>241</v>
      </c>
      <c r="E147" s="243" t="s">
        <v>1</v>
      </c>
      <c r="F147" s="244" t="s">
        <v>264</v>
      </c>
      <c r="G147" s="242"/>
      <c r="H147" s="245">
        <v>117979.26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241</v>
      </c>
      <c r="AU147" s="251" t="s">
        <v>80</v>
      </c>
      <c r="AV147" s="12" t="s">
        <v>86</v>
      </c>
      <c r="AW147" s="12" t="s">
        <v>30</v>
      </c>
      <c r="AX147" s="12" t="s">
        <v>80</v>
      </c>
      <c r="AY147" s="251" t="s">
        <v>141</v>
      </c>
    </row>
    <row r="148" s="2" customFormat="1" ht="44.25" customHeight="1">
      <c r="A148" s="36"/>
      <c r="B148" s="37"/>
      <c r="C148" s="218" t="s">
        <v>180</v>
      </c>
      <c r="D148" s="218" t="s">
        <v>142</v>
      </c>
      <c r="E148" s="219" t="s">
        <v>265</v>
      </c>
      <c r="F148" s="220" t="s">
        <v>266</v>
      </c>
      <c r="G148" s="221" t="s">
        <v>238</v>
      </c>
      <c r="H148" s="222">
        <v>2809.0300000000002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140</v>
      </c>
      <c r="AT148" s="230" t="s">
        <v>142</v>
      </c>
      <c r="AU148" s="230" t="s">
        <v>80</v>
      </c>
      <c r="AY148" s="15" t="s">
        <v>141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140</v>
      </c>
      <c r="BM148" s="230" t="s">
        <v>267</v>
      </c>
    </row>
    <row r="149" s="11" customFormat="1" ht="25.92" customHeight="1">
      <c r="A149" s="11"/>
      <c r="B149" s="204"/>
      <c r="C149" s="205"/>
      <c r="D149" s="206" t="s">
        <v>72</v>
      </c>
      <c r="E149" s="207" t="s">
        <v>268</v>
      </c>
      <c r="F149" s="207" t="s">
        <v>269</v>
      </c>
      <c r="G149" s="205"/>
      <c r="H149" s="205"/>
      <c r="I149" s="208"/>
      <c r="J149" s="209">
        <f>BK149</f>
        <v>0</v>
      </c>
      <c r="K149" s="205"/>
      <c r="L149" s="210"/>
      <c r="M149" s="211"/>
      <c r="N149" s="212"/>
      <c r="O149" s="212"/>
      <c r="P149" s="213">
        <f>P150</f>
        <v>0</v>
      </c>
      <c r="Q149" s="212"/>
      <c r="R149" s="213">
        <f>R150</f>
        <v>0</v>
      </c>
      <c r="S149" s="212"/>
      <c r="T149" s="214">
        <f>T150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15" t="s">
        <v>80</v>
      </c>
      <c r="AT149" s="216" t="s">
        <v>72</v>
      </c>
      <c r="AU149" s="216" t="s">
        <v>73</v>
      </c>
      <c r="AY149" s="215" t="s">
        <v>141</v>
      </c>
      <c r="BK149" s="217">
        <f>BK150</f>
        <v>0</v>
      </c>
    </row>
    <row r="150" s="2" customFormat="1" ht="33" customHeight="1">
      <c r="A150" s="36"/>
      <c r="B150" s="37"/>
      <c r="C150" s="218" t="s">
        <v>185</v>
      </c>
      <c r="D150" s="218" t="s">
        <v>142</v>
      </c>
      <c r="E150" s="219" t="s">
        <v>270</v>
      </c>
      <c r="F150" s="220" t="s">
        <v>271</v>
      </c>
      <c r="G150" s="221" t="s">
        <v>272</v>
      </c>
      <c r="H150" s="222">
        <v>257.11052000000001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38</v>
      </c>
      <c r="O150" s="89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140</v>
      </c>
      <c r="AT150" s="230" t="s">
        <v>142</v>
      </c>
      <c r="AU150" s="230" t="s">
        <v>80</v>
      </c>
      <c r="AY150" s="15" t="s">
        <v>141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80</v>
      </c>
      <c r="BK150" s="231">
        <f>ROUND(I150*H150,2)</f>
        <v>0</v>
      </c>
      <c r="BL150" s="15" t="s">
        <v>140</v>
      </c>
      <c r="BM150" s="230" t="s">
        <v>273</v>
      </c>
    </row>
    <row r="151" s="11" customFormat="1" ht="25.92" customHeight="1">
      <c r="A151" s="11"/>
      <c r="B151" s="204"/>
      <c r="C151" s="205"/>
      <c r="D151" s="206" t="s">
        <v>72</v>
      </c>
      <c r="E151" s="207" t="s">
        <v>274</v>
      </c>
      <c r="F151" s="207" t="s">
        <v>275</v>
      </c>
      <c r="G151" s="205"/>
      <c r="H151" s="205"/>
      <c r="I151" s="208"/>
      <c r="J151" s="209">
        <f>BK151</f>
        <v>0</v>
      </c>
      <c r="K151" s="205"/>
      <c r="L151" s="210"/>
      <c r="M151" s="211"/>
      <c r="N151" s="212"/>
      <c r="O151" s="212"/>
      <c r="P151" s="213">
        <f>SUM(P152:P160)</f>
        <v>0</v>
      </c>
      <c r="Q151" s="212"/>
      <c r="R151" s="213">
        <f>SUM(R152:R160)</f>
        <v>0</v>
      </c>
      <c r="S151" s="212"/>
      <c r="T151" s="214">
        <f>SUM(T152:T160)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15" t="s">
        <v>80</v>
      </c>
      <c r="AT151" s="216" t="s">
        <v>72</v>
      </c>
      <c r="AU151" s="216" t="s">
        <v>73</v>
      </c>
      <c r="AY151" s="215" t="s">
        <v>141</v>
      </c>
      <c r="BK151" s="217">
        <f>SUM(BK152:BK160)</f>
        <v>0</v>
      </c>
    </row>
    <row r="152" s="2" customFormat="1" ht="55.5" customHeight="1">
      <c r="A152" s="36"/>
      <c r="B152" s="37"/>
      <c r="C152" s="218" t="s">
        <v>189</v>
      </c>
      <c r="D152" s="218" t="s">
        <v>142</v>
      </c>
      <c r="E152" s="219" t="s">
        <v>276</v>
      </c>
      <c r="F152" s="220" t="s">
        <v>277</v>
      </c>
      <c r="G152" s="221" t="s">
        <v>272</v>
      </c>
      <c r="H152" s="222">
        <v>47.753509999999999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38</v>
      </c>
      <c r="O152" s="89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140</v>
      </c>
      <c r="AT152" s="230" t="s">
        <v>142</v>
      </c>
      <c r="AU152" s="230" t="s">
        <v>80</v>
      </c>
      <c r="AY152" s="15" t="s">
        <v>141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80</v>
      </c>
      <c r="BK152" s="231">
        <f>ROUND(I152*H152,2)</f>
        <v>0</v>
      </c>
      <c r="BL152" s="15" t="s">
        <v>140</v>
      </c>
      <c r="BM152" s="230" t="s">
        <v>278</v>
      </c>
    </row>
    <row r="153" s="2" customFormat="1" ht="37.8" customHeight="1">
      <c r="A153" s="36"/>
      <c r="B153" s="37"/>
      <c r="C153" s="218" t="s">
        <v>193</v>
      </c>
      <c r="D153" s="218" t="s">
        <v>142</v>
      </c>
      <c r="E153" s="219" t="s">
        <v>279</v>
      </c>
      <c r="F153" s="220" t="s">
        <v>280</v>
      </c>
      <c r="G153" s="221" t="s">
        <v>272</v>
      </c>
      <c r="H153" s="222">
        <v>47.753509999999999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38</v>
      </c>
      <c r="O153" s="89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140</v>
      </c>
      <c r="AT153" s="230" t="s">
        <v>142</v>
      </c>
      <c r="AU153" s="230" t="s">
        <v>80</v>
      </c>
      <c r="AY153" s="15" t="s">
        <v>141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80</v>
      </c>
      <c r="BK153" s="231">
        <f>ROUND(I153*H153,2)</f>
        <v>0</v>
      </c>
      <c r="BL153" s="15" t="s">
        <v>140</v>
      </c>
      <c r="BM153" s="230" t="s">
        <v>281</v>
      </c>
    </row>
    <row r="154" s="2" customFormat="1">
      <c r="A154" s="36"/>
      <c r="B154" s="37"/>
      <c r="C154" s="38"/>
      <c r="D154" s="232" t="s">
        <v>147</v>
      </c>
      <c r="E154" s="38"/>
      <c r="F154" s="233" t="s">
        <v>282</v>
      </c>
      <c r="G154" s="38"/>
      <c r="H154" s="38"/>
      <c r="I154" s="234"/>
      <c r="J154" s="38"/>
      <c r="K154" s="38"/>
      <c r="L154" s="42"/>
      <c r="M154" s="235"/>
      <c r="N154" s="236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147</v>
      </c>
      <c r="AU154" s="15" t="s">
        <v>80</v>
      </c>
    </row>
    <row r="155" s="2" customFormat="1" ht="49.05" customHeight="1">
      <c r="A155" s="36"/>
      <c r="B155" s="37"/>
      <c r="C155" s="218" t="s">
        <v>202</v>
      </c>
      <c r="D155" s="218" t="s">
        <v>142</v>
      </c>
      <c r="E155" s="219" t="s">
        <v>283</v>
      </c>
      <c r="F155" s="220" t="s">
        <v>284</v>
      </c>
      <c r="G155" s="221" t="s">
        <v>272</v>
      </c>
      <c r="H155" s="222">
        <v>238.76755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38</v>
      </c>
      <c r="O155" s="89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140</v>
      </c>
      <c r="AT155" s="230" t="s">
        <v>142</v>
      </c>
      <c r="AU155" s="230" t="s">
        <v>80</v>
      </c>
      <c r="AY155" s="15" t="s">
        <v>141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80</v>
      </c>
      <c r="BK155" s="231">
        <f>ROUND(I155*H155,2)</f>
        <v>0</v>
      </c>
      <c r="BL155" s="15" t="s">
        <v>140</v>
      </c>
      <c r="BM155" s="230" t="s">
        <v>285</v>
      </c>
    </row>
    <row r="156" s="12" customFormat="1">
      <c r="A156" s="12"/>
      <c r="B156" s="241"/>
      <c r="C156" s="242"/>
      <c r="D156" s="232" t="s">
        <v>241</v>
      </c>
      <c r="E156" s="243" t="s">
        <v>1</v>
      </c>
      <c r="F156" s="244" t="s">
        <v>286</v>
      </c>
      <c r="G156" s="242"/>
      <c r="H156" s="245">
        <v>238.76755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241</v>
      </c>
      <c r="AU156" s="251" t="s">
        <v>80</v>
      </c>
      <c r="AV156" s="12" t="s">
        <v>86</v>
      </c>
      <c r="AW156" s="12" t="s">
        <v>30</v>
      </c>
      <c r="AX156" s="12" t="s">
        <v>80</v>
      </c>
      <c r="AY156" s="251" t="s">
        <v>141</v>
      </c>
    </row>
    <row r="157" s="2" customFormat="1" ht="55.5" customHeight="1">
      <c r="A157" s="36"/>
      <c r="B157" s="37"/>
      <c r="C157" s="218" t="s">
        <v>207</v>
      </c>
      <c r="D157" s="218" t="s">
        <v>142</v>
      </c>
      <c r="E157" s="219" t="s">
        <v>287</v>
      </c>
      <c r="F157" s="220" t="s">
        <v>288</v>
      </c>
      <c r="G157" s="221" t="s">
        <v>272</v>
      </c>
      <c r="H157" s="222">
        <v>47.753509999999999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140</v>
      </c>
      <c r="AT157" s="230" t="s">
        <v>142</v>
      </c>
      <c r="AU157" s="230" t="s">
        <v>80</v>
      </c>
      <c r="AY157" s="15" t="s">
        <v>141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140</v>
      </c>
      <c r="BM157" s="230" t="s">
        <v>289</v>
      </c>
    </row>
    <row r="158" s="2" customFormat="1" ht="37.8" customHeight="1">
      <c r="A158" s="36"/>
      <c r="B158" s="37"/>
      <c r="C158" s="218" t="s">
        <v>8</v>
      </c>
      <c r="D158" s="218" t="s">
        <v>142</v>
      </c>
      <c r="E158" s="219" t="s">
        <v>290</v>
      </c>
      <c r="F158" s="220" t="s">
        <v>291</v>
      </c>
      <c r="G158" s="221" t="s">
        <v>272</v>
      </c>
      <c r="H158" s="222">
        <v>47.753509999999999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38</v>
      </c>
      <c r="O158" s="89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140</v>
      </c>
      <c r="AT158" s="230" t="s">
        <v>142</v>
      </c>
      <c r="AU158" s="230" t="s">
        <v>80</v>
      </c>
      <c r="AY158" s="15" t="s">
        <v>141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80</v>
      </c>
      <c r="BK158" s="231">
        <f>ROUND(I158*H158,2)</f>
        <v>0</v>
      </c>
      <c r="BL158" s="15" t="s">
        <v>140</v>
      </c>
      <c r="BM158" s="230" t="s">
        <v>292</v>
      </c>
    </row>
    <row r="159" s="2" customFormat="1" ht="44.25" customHeight="1">
      <c r="A159" s="36"/>
      <c r="B159" s="37"/>
      <c r="C159" s="218" t="s">
        <v>293</v>
      </c>
      <c r="D159" s="218" t="s">
        <v>142</v>
      </c>
      <c r="E159" s="219" t="s">
        <v>294</v>
      </c>
      <c r="F159" s="220" t="s">
        <v>295</v>
      </c>
      <c r="G159" s="221" t="s">
        <v>272</v>
      </c>
      <c r="H159" s="222">
        <v>47.753509999999999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38</v>
      </c>
      <c r="O159" s="89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140</v>
      </c>
      <c r="AT159" s="230" t="s">
        <v>142</v>
      </c>
      <c r="AU159" s="230" t="s">
        <v>80</v>
      </c>
      <c r="AY159" s="15" t="s">
        <v>141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140</v>
      </c>
      <c r="BM159" s="230" t="s">
        <v>296</v>
      </c>
    </row>
    <row r="160" s="2" customFormat="1">
      <c r="A160" s="36"/>
      <c r="B160" s="37"/>
      <c r="C160" s="38"/>
      <c r="D160" s="232" t="s">
        <v>147</v>
      </c>
      <c r="E160" s="38"/>
      <c r="F160" s="233" t="s">
        <v>297</v>
      </c>
      <c r="G160" s="38"/>
      <c r="H160" s="38"/>
      <c r="I160" s="234"/>
      <c r="J160" s="38"/>
      <c r="K160" s="38"/>
      <c r="L160" s="42"/>
      <c r="M160" s="237"/>
      <c r="N160" s="238"/>
      <c r="O160" s="239"/>
      <c r="P160" s="239"/>
      <c r="Q160" s="239"/>
      <c r="R160" s="239"/>
      <c r="S160" s="239"/>
      <c r="T160" s="24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147</v>
      </c>
      <c r="AU160" s="15" t="s">
        <v>80</v>
      </c>
    </row>
    <row r="161" s="2" customFormat="1" ht="6.96" customHeight="1">
      <c r="A161" s="36"/>
      <c r="B161" s="64"/>
      <c r="C161" s="65"/>
      <c r="D161" s="65"/>
      <c r="E161" s="65"/>
      <c r="F161" s="65"/>
      <c r="G161" s="65"/>
      <c r="H161" s="65"/>
      <c r="I161" s="65"/>
      <c r="J161" s="65"/>
      <c r="K161" s="65"/>
      <c r="L161" s="42"/>
      <c r="M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</row>
  </sheetData>
  <sheetProtection sheet="1" autoFilter="0" formatColumns="0" formatRows="0" objects="1" scenarios="1" spinCount="100000" saltValue="u85qq9IVDSiJ+P++v16rlgz9k1abSvHQFHtCWxLKrrHhpLBrYqVS4xtVXiHBMEEgwQOvHEqxsjaGQIEMDjKL9A==" hashValue="NbbE2H8fM690KYEIUMU4jTz5SnLA+lFtH74r/mknRiw6FOxTLZMZNY9BxI7zjAhApSY48SgyKJlSG4TWsC7bbA==" algorithmName="SHA-512" password="CC35"/>
  <autoFilter ref="C126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114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Bystřice, ústí - Olomouc - Bělidla - nánosy, oprava opevnění</v>
      </c>
      <c r="F7" s="148"/>
      <c r="G7" s="148"/>
      <c r="H7" s="148"/>
      <c r="L7" s="18"/>
    </row>
    <row r="8" s="1" customFormat="1" ht="12" customHeight="1">
      <c r="B8" s="18"/>
      <c r="D8" s="148" t="s">
        <v>115</v>
      </c>
      <c r="L8" s="18"/>
    </row>
    <row r="9" s="2" customFormat="1" ht="23.25" customHeight="1">
      <c r="A9" s="36"/>
      <c r="B9" s="42"/>
      <c r="C9" s="36"/>
      <c r="D9" s="36"/>
      <c r="E9" s="149" t="s">
        <v>212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117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298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22. 2. 2024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ROUND(J128,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ROUND((SUM(BE128:BE203)),  2)</f>
        <v>0</v>
      </c>
      <c r="G35" s="36"/>
      <c r="H35" s="36"/>
      <c r="I35" s="162">
        <v>0.20999999999999999</v>
      </c>
      <c r="J35" s="161">
        <f>ROUND(((SUM(BE128:BE203))*I35),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ROUND((SUM(BF128:BF203)),  2)</f>
        <v>0</v>
      </c>
      <c r="G36" s="36"/>
      <c r="H36" s="36"/>
      <c r="I36" s="162">
        <v>0.14999999999999999</v>
      </c>
      <c r="J36" s="161">
        <f>ROUND(((SUM(BF128:BF203))*I36),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ROUND((SUM(BG128:BG203)),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ROUND((SUM(BH128:BH203)),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ROUND((SUM(BI128:BI203)),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Bystřice, ústí - Olomouc - Bělidla - nánosy, oprava opevnění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115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212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117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002 - Oprava poškozených říms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22. 2. 2024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120</v>
      </c>
      <c r="D96" s="183"/>
      <c r="E96" s="183"/>
      <c r="F96" s="183"/>
      <c r="G96" s="183"/>
      <c r="H96" s="183"/>
      <c r="I96" s="183"/>
      <c r="J96" s="184" t="s">
        <v>121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122</v>
      </c>
      <c r="D98" s="38"/>
      <c r="E98" s="38"/>
      <c r="F98" s="38"/>
      <c r="G98" s="38"/>
      <c r="H98" s="38"/>
      <c r="I98" s="38"/>
      <c r="J98" s="108">
        <f>J128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186"/>
      <c r="C99" s="187"/>
      <c r="D99" s="188" t="s">
        <v>214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215</v>
      </c>
      <c r="E100" s="189"/>
      <c r="F100" s="189"/>
      <c r="G100" s="189"/>
      <c r="H100" s="189"/>
      <c r="I100" s="189"/>
      <c r="J100" s="190">
        <f>J143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299</v>
      </c>
      <c r="E101" s="189"/>
      <c r="F101" s="189"/>
      <c r="G101" s="189"/>
      <c r="H101" s="189"/>
      <c r="I101" s="189"/>
      <c r="J101" s="190">
        <f>J149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300</v>
      </c>
      <c r="E102" s="189"/>
      <c r="F102" s="189"/>
      <c r="G102" s="189"/>
      <c r="H102" s="189"/>
      <c r="I102" s="189"/>
      <c r="J102" s="190">
        <f>J176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301</v>
      </c>
      <c r="E103" s="189"/>
      <c r="F103" s="189"/>
      <c r="G103" s="189"/>
      <c r="H103" s="189"/>
      <c r="I103" s="189"/>
      <c r="J103" s="190">
        <f>J180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217</v>
      </c>
      <c r="E104" s="189"/>
      <c r="F104" s="189"/>
      <c r="G104" s="189"/>
      <c r="H104" s="189"/>
      <c r="I104" s="189"/>
      <c r="J104" s="190">
        <f>J188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219</v>
      </c>
      <c r="E105" s="189"/>
      <c r="F105" s="189"/>
      <c r="G105" s="189"/>
      <c r="H105" s="189"/>
      <c r="I105" s="189"/>
      <c r="J105" s="190">
        <f>J194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220</v>
      </c>
      <c r="E106" s="189"/>
      <c r="F106" s="189"/>
      <c r="G106" s="189"/>
      <c r="H106" s="189"/>
      <c r="I106" s="189"/>
      <c r="J106" s="190">
        <f>J196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125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81" t="str">
        <f>E7</f>
        <v>Bystřice, ústí - Olomouc - Bělidla - nánosy, oprava opevnění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" customFormat="1" ht="12" customHeight="1">
      <c r="B117" s="19"/>
      <c r="C117" s="30" t="s">
        <v>115</v>
      </c>
      <c r="D117" s="20"/>
      <c r="E117" s="20"/>
      <c r="F117" s="20"/>
      <c r="G117" s="20"/>
      <c r="H117" s="20"/>
      <c r="I117" s="20"/>
      <c r="J117" s="20"/>
      <c r="K117" s="20"/>
      <c r="L117" s="18"/>
    </row>
    <row r="118" s="2" customFormat="1" ht="23.25" customHeight="1">
      <c r="A118" s="36"/>
      <c r="B118" s="37"/>
      <c r="C118" s="38"/>
      <c r="D118" s="38"/>
      <c r="E118" s="181" t="s">
        <v>212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117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E11</f>
        <v>002 - Oprava poškozených říms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F14</f>
        <v xml:space="preserve"> </v>
      </c>
      <c r="G122" s="38"/>
      <c r="H122" s="38"/>
      <c r="I122" s="30" t="s">
        <v>22</v>
      </c>
      <c r="J122" s="77" t="str">
        <f>IF(J14="","",J14)</f>
        <v>22. 2. 2024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E17</f>
        <v xml:space="preserve"> </v>
      </c>
      <c r="G124" s="38"/>
      <c r="H124" s="38"/>
      <c r="I124" s="30" t="s">
        <v>29</v>
      </c>
      <c r="J124" s="34" t="str">
        <f>E23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27</v>
      </c>
      <c r="D125" s="38"/>
      <c r="E125" s="38"/>
      <c r="F125" s="25" t="str">
        <f>IF(E20="","",E20)</f>
        <v>Vyplň údaj</v>
      </c>
      <c r="G125" s="38"/>
      <c r="H125" s="38"/>
      <c r="I125" s="30" t="s">
        <v>31</v>
      </c>
      <c r="J125" s="34" t="str">
        <f>E26</f>
        <v xml:space="preserve"> 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0" customFormat="1" ht="29.28" customHeight="1">
      <c r="A127" s="192"/>
      <c r="B127" s="193"/>
      <c r="C127" s="194" t="s">
        <v>126</v>
      </c>
      <c r="D127" s="195" t="s">
        <v>58</v>
      </c>
      <c r="E127" s="195" t="s">
        <v>54</v>
      </c>
      <c r="F127" s="195" t="s">
        <v>55</v>
      </c>
      <c r="G127" s="195" t="s">
        <v>127</v>
      </c>
      <c r="H127" s="195" t="s">
        <v>128</v>
      </c>
      <c r="I127" s="195" t="s">
        <v>129</v>
      </c>
      <c r="J127" s="196" t="s">
        <v>121</v>
      </c>
      <c r="K127" s="197" t="s">
        <v>130</v>
      </c>
      <c r="L127" s="198"/>
      <c r="M127" s="98" t="s">
        <v>1</v>
      </c>
      <c r="N127" s="99" t="s">
        <v>37</v>
      </c>
      <c r="O127" s="99" t="s">
        <v>131</v>
      </c>
      <c r="P127" s="99" t="s">
        <v>132</v>
      </c>
      <c r="Q127" s="99" t="s">
        <v>133</v>
      </c>
      <c r="R127" s="99" t="s">
        <v>134</v>
      </c>
      <c r="S127" s="99" t="s">
        <v>135</v>
      </c>
      <c r="T127" s="100" t="s">
        <v>136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6"/>
      <c r="B128" s="37"/>
      <c r="C128" s="105" t="s">
        <v>137</v>
      </c>
      <c r="D128" s="38"/>
      <c r="E128" s="38"/>
      <c r="F128" s="38"/>
      <c r="G128" s="38"/>
      <c r="H128" s="38"/>
      <c r="I128" s="38"/>
      <c r="J128" s="199">
        <f>BK128</f>
        <v>0</v>
      </c>
      <c r="K128" s="38"/>
      <c r="L128" s="42"/>
      <c r="M128" s="101"/>
      <c r="N128" s="200"/>
      <c r="O128" s="102"/>
      <c r="P128" s="201">
        <f>P129+P143+P149+P176+P180+P188+P194+P196</f>
        <v>0</v>
      </c>
      <c r="Q128" s="102"/>
      <c r="R128" s="201">
        <f>R129+R143+R149+R176+R180+R188+R194+R196</f>
        <v>17.962529756799999</v>
      </c>
      <c r="S128" s="102"/>
      <c r="T128" s="202">
        <f>T129+T143+T149+T176+T180+T188+T194+T196</f>
        <v>237.01642000000001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72</v>
      </c>
      <c r="AU128" s="15" t="s">
        <v>82</v>
      </c>
      <c r="BK128" s="203">
        <f>BK129+BK143+BK149+BK176+BK180+BK188+BK194+BK196</f>
        <v>0</v>
      </c>
    </row>
    <row r="129" s="11" customFormat="1" ht="25.92" customHeight="1">
      <c r="A129" s="11"/>
      <c r="B129" s="204"/>
      <c r="C129" s="205"/>
      <c r="D129" s="206" t="s">
        <v>72</v>
      </c>
      <c r="E129" s="207" t="s">
        <v>80</v>
      </c>
      <c r="F129" s="207" t="s">
        <v>221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SUM(P130:P142)</f>
        <v>0</v>
      </c>
      <c r="Q129" s="212"/>
      <c r="R129" s="213">
        <f>SUM(R130:R142)</f>
        <v>0.0046303999999999998</v>
      </c>
      <c r="S129" s="212"/>
      <c r="T129" s="214">
        <f>SUM(T130:T142)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5" t="s">
        <v>140</v>
      </c>
      <c r="AT129" s="216" t="s">
        <v>72</v>
      </c>
      <c r="AU129" s="216" t="s">
        <v>73</v>
      </c>
      <c r="AY129" s="215" t="s">
        <v>141</v>
      </c>
      <c r="BK129" s="217">
        <f>SUM(BK130:BK142)</f>
        <v>0</v>
      </c>
    </row>
    <row r="130" s="2" customFormat="1" ht="49.05" customHeight="1">
      <c r="A130" s="36"/>
      <c r="B130" s="37"/>
      <c r="C130" s="218" t="s">
        <v>80</v>
      </c>
      <c r="D130" s="218" t="s">
        <v>142</v>
      </c>
      <c r="E130" s="219" t="s">
        <v>302</v>
      </c>
      <c r="F130" s="220" t="s">
        <v>303</v>
      </c>
      <c r="G130" s="221" t="s">
        <v>238</v>
      </c>
      <c r="H130" s="222">
        <v>2000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140</v>
      </c>
      <c r="AT130" s="230" t="s">
        <v>142</v>
      </c>
      <c r="AU130" s="230" t="s">
        <v>80</v>
      </c>
      <c r="AY130" s="15" t="s">
        <v>141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140</v>
      </c>
      <c r="BM130" s="230" t="s">
        <v>304</v>
      </c>
    </row>
    <row r="131" s="12" customFormat="1">
      <c r="A131" s="12"/>
      <c r="B131" s="241"/>
      <c r="C131" s="242"/>
      <c r="D131" s="232" t="s">
        <v>241</v>
      </c>
      <c r="E131" s="243" t="s">
        <v>1</v>
      </c>
      <c r="F131" s="244" t="s">
        <v>305</v>
      </c>
      <c r="G131" s="242"/>
      <c r="H131" s="245">
        <v>2000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1" t="s">
        <v>241</v>
      </c>
      <c r="AU131" s="251" t="s">
        <v>80</v>
      </c>
      <c r="AV131" s="12" t="s">
        <v>86</v>
      </c>
      <c r="AW131" s="12" t="s">
        <v>30</v>
      </c>
      <c r="AX131" s="12" t="s">
        <v>80</v>
      </c>
      <c r="AY131" s="251" t="s">
        <v>141</v>
      </c>
    </row>
    <row r="132" s="2" customFormat="1" ht="33" customHeight="1">
      <c r="A132" s="36"/>
      <c r="B132" s="37"/>
      <c r="C132" s="218" t="s">
        <v>86</v>
      </c>
      <c r="D132" s="218" t="s">
        <v>142</v>
      </c>
      <c r="E132" s="219" t="s">
        <v>306</v>
      </c>
      <c r="F132" s="220" t="s">
        <v>307</v>
      </c>
      <c r="G132" s="221" t="s">
        <v>238</v>
      </c>
      <c r="H132" s="222">
        <v>2000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140</v>
      </c>
      <c r="AT132" s="230" t="s">
        <v>142</v>
      </c>
      <c r="AU132" s="230" t="s">
        <v>80</v>
      </c>
      <c r="AY132" s="15" t="s">
        <v>141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140</v>
      </c>
      <c r="BM132" s="230" t="s">
        <v>308</v>
      </c>
    </row>
    <row r="133" s="2" customFormat="1">
      <c r="A133" s="36"/>
      <c r="B133" s="37"/>
      <c r="C133" s="38"/>
      <c r="D133" s="232" t="s">
        <v>147</v>
      </c>
      <c r="E133" s="38"/>
      <c r="F133" s="233" t="s">
        <v>309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147</v>
      </c>
      <c r="AU133" s="15" t="s">
        <v>80</v>
      </c>
    </row>
    <row r="134" s="2" customFormat="1" ht="49.05" customHeight="1">
      <c r="A134" s="36"/>
      <c r="B134" s="37"/>
      <c r="C134" s="218" t="s">
        <v>153</v>
      </c>
      <c r="D134" s="218" t="s">
        <v>142</v>
      </c>
      <c r="E134" s="219" t="s">
        <v>310</v>
      </c>
      <c r="F134" s="220" t="s">
        <v>311</v>
      </c>
      <c r="G134" s="221" t="s">
        <v>224</v>
      </c>
      <c r="H134" s="222">
        <v>69.456000000000003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140</v>
      </c>
      <c r="AT134" s="230" t="s">
        <v>142</v>
      </c>
      <c r="AU134" s="230" t="s">
        <v>80</v>
      </c>
      <c r="AY134" s="15" t="s">
        <v>141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140</v>
      </c>
      <c r="BM134" s="230" t="s">
        <v>312</v>
      </c>
    </row>
    <row r="135" s="2" customFormat="1">
      <c r="A135" s="36"/>
      <c r="B135" s="37"/>
      <c r="C135" s="38"/>
      <c r="D135" s="232" t="s">
        <v>147</v>
      </c>
      <c r="E135" s="38"/>
      <c r="F135" s="233" t="s">
        <v>313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147</v>
      </c>
      <c r="AU135" s="15" t="s">
        <v>80</v>
      </c>
    </row>
    <row r="136" s="12" customFormat="1">
      <c r="A136" s="12"/>
      <c r="B136" s="241"/>
      <c r="C136" s="242"/>
      <c r="D136" s="232" t="s">
        <v>241</v>
      </c>
      <c r="E136" s="243" t="s">
        <v>1</v>
      </c>
      <c r="F136" s="244" t="s">
        <v>314</v>
      </c>
      <c r="G136" s="242"/>
      <c r="H136" s="245">
        <v>69.456000000000003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241</v>
      </c>
      <c r="AU136" s="251" t="s">
        <v>80</v>
      </c>
      <c r="AV136" s="12" t="s">
        <v>86</v>
      </c>
      <c r="AW136" s="12" t="s">
        <v>30</v>
      </c>
      <c r="AX136" s="12" t="s">
        <v>80</v>
      </c>
      <c r="AY136" s="251" t="s">
        <v>141</v>
      </c>
    </row>
    <row r="137" s="2" customFormat="1" ht="44.25" customHeight="1">
      <c r="A137" s="36"/>
      <c r="B137" s="37"/>
      <c r="C137" s="218" t="s">
        <v>140</v>
      </c>
      <c r="D137" s="218" t="s">
        <v>142</v>
      </c>
      <c r="E137" s="219" t="s">
        <v>315</v>
      </c>
      <c r="F137" s="220" t="s">
        <v>316</v>
      </c>
      <c r="G137" s="221" t="s">
        <v>224</v>
      </c>
      <c r="H137" s="222">
        <v>69.456000000000003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140</v>
      </c>
      <c r="AT137" s="230" t="s">
        <v>142</v>
      </c>
      <c r="AU137" s="230" t="s">
        <v>80</v>
      </c>
      <c r="AY137" s="15" t="s">
        <v>141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140</v>
      </c>
      <c r="BM137" s="230" t="s">
        <v>317</v>
      </c>
    </row>
    <row r="138" s="2" customFormat="1" ht="37.8" customHeight="1">
      <c r="A138" s="36"/>
      <c r="B138" s="37"/>
      <c r="C138" s="218" t="s">
        <v>162</v>
      </c>
      <c r="D138" s="218" t="s">
        <v>142</v>
      </c>
      <c r="E138" s="219" t="s">
        <v>318</v>
      </c>
      <c r="F138" s="220" t="s">
        <v>319</v>
      </c>
      <c r="G138" s="221" t="s">
        <v>238</v>
      </c>
      <c r="H138" s="222">
        <v>231.52000000000001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140</v>
      </c>
      <c r="AT138" s="230" t="s">
        <v>142</v>
      </c>
      <c r="AU138" s="230" t="s">
        <v>80</v>
      </c>
      <c r="AY138" s="15" t="s">
        <v>141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140</v>
      </c>
      <c r="BM138" s="230" t="s">
        <v>320</v>
      </c>
    </row>
    <row r="139" s="2" customFormat="1" ht="16.5" customHeight="1">
      <c r="A139" s="36"/>
      <c r="B139" s="37"/>
      <c r="C139" s="252" t="s">
        <v>167</v>
      </c>
      <c r="D139" s="252" t="s">
        <v>321</v>
      </c>
      <c r="E139" s="253" t="s">
        <v>322</v>
      </c>
      <c r="F139" s="254" t="s">
        <v>323</v>
      </c>
      <c r="G139" s="255" t="s">
        <v>324</v>
      </c>
      <c r="H139" s="256">
        <v>4.6303999999999998</v>
      </c>
      <c r="I139" s="257"/>
      <c r="J139" s="258">
        <f>ROUND(I139*H139,2)</f>
        <v>0</v>
      </c>
      <c r="K139" s="259"/>
      <c r="L139" s="260"/>
      <c r="M139" s="261" t="s">
        <v>1</v>
      </c>
      <c r="N139" s="262" t="s">
        <v>38</v>
      </c>
      <c r="O139" s="89"/>
      <c r="P139" s="228">
        <f>O139*H139</f>
        <v>0</v>
      </c>
      <c r="Q139" s="228">
        <v>0.001</v>
      </c>
      <c r="R139" s="228">
        <f>Q139*H139</f>
        <v>0.0046303999999999998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176</v>
      </c>
      <c r="AT139" s="230" t="s">
        <v>321</v>
      </c>
      <c r="AU139" s="230" t="s">
        <v>80</v>
      </c>
      <c r="AY139" s="15" t="s">
        <v>141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80</v>
      </c>
      <c r="BK139" s="231">
        <f>ROUND(I139*H139,2)</f>
        <v>0</v>
      </c>
      <c r="BL139" s="15" t="s">
        <v>140</v>
      </c>
      <c r="BM139" s="230" t="s">
        <v>325</v>
      </c>
    </row>
    <row r="140" s="12" customFormat="1">
      <c r="A140" s="12"/>
      <c r="B140" s="241"/>
      <c r="C140" s="242"/>
      <c r="D140" s="232" t="s">
        <v>241</v>
      </c>
      <c r="E140" s="242"/>
      <c r="F140" s="244" t="s">
        <v>326</v>
      </c>
      <c r="G140" s="242"/>
      <c r="H140" s="245">
        <v>4.6303999999999998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241</v>
      </c>
      <c r="AU140" s="251" t="s">
        <v>80</v>
      </c>
      <c r="AV140" s="12" t="s">
        <v>86</v>
      </c>
      <c r="AW140" s="12" t="s">
        <v>4</v>
      </c>
      <c r="AX140" s="12" t="s">
        <v>80</v>
      </c>
      <c r="AY140" s="251" t="s">
        <v>141</v>
      </c>
    </row>
    <row r="141" s="2" customFormat="1" ht="33" customHeight="1">
      <c r="A141" s="36"/>
      <c r="B141" s="37"/>
      <c r="C141" s="218" t="s">
        <v>172</v>
      </c>
      <c r="D141" s="218" t="s">
        <v>142</v>
      </c>
      <c r="E141" s="219" t="s">
        <v>327</v>
      </c>
      <c r="F141" s="220" t="s">
        <v>328</v>
      </c>
      <c r="G141" s="221" t="s">
        <v>238</v>
      </c>
      <c r="H141" s="222">
        <v>231.52000000000001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140</v>
      </c>
      <c r="AT141" s="230" t="s">
        <v>142</v>
      </c>
      <c r="AU141" s="230" t="s">
        <v>80</v>
      </c>
      <c r="AY141" s="15" t="s">
        <v>141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140</v>
      </c>
      <c r="BM141" s="230" t="s">
        <v>329</v>
      </c>
    </row>
    <row r="142" s="12" customFormat="1">
      <c r="A142" s="12"/>
      <c r="B142" s="241"/>
      <c r="C142" s="242"/>
      <c r="D142" s="232" t="s">
        <v>241</v>
      </c>
      <c r="E142" s="243" t="s">
        <v>1</v>
      </c>
      <c r="F142" s="244" t="s">
        <v>330</v>
      </c>
      <c r="G142" s="242"/>
      <c r="H142" s="245">
        <v>231.52000000000001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241</v>
      </c>
      <c r="AU142" s="251" t="s">
        <v>80</v>
      </c>
      <c r="AV142" s="12" t="s">
        <v>86</v>
      </c>
      <c r="AW142" s="12" t="s">
        <v>30</v>
      </c>
      <c r="AX142" s="12" t="s">
        <v>80</v>
      </c>
      <c r="AY142" s="251" t="s">
        <v>141</v>
      </c>
    </row>
    <row r="143" s="11" customFormat="1" ht="25.92" customHeight="1">
      <c r="A143" s="11"/>
      <c r="B143" s="204"/>
      <c r="C143" s="205"/>
      <c r="D143" s="206" t="s">
        <v>72</v>
      </c>
      <c r="E143" s="207" t="s">
        <v>86</v>
      </c>
      <c r="F143" s="207" t="s">
        <v>235</v>
      </c>
      <c r="G143" s="205"/>
      <c r="H143" s="205"/>
      <c r="I143" s="208"/>
      <c r="J143" s="209">
        <f>BK143</f>
        <v>0</v>
      </c>
      <c r="K143" s="205"/>
      <c r="L143" s="210"/>
      <c r="M143" s="211"/>
      <c r="N143" s="212"/>
      <c r="O143" s="212"/>
      <c r="P143" s="213">
        <f>SUM(P144:P148)</f>
        <v>0</v>
      </c>
      <c r="Q143" s="212"/>
      <c r="R143" s="213">
        <f>SUM(R144:R148)</f>
        <v>0</v>
      </c>
      <c r="S143" s="212"/>
      <c r="T143" s="214">
        <f>SUM(T144:T148)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15" t="s">
        <v>140</v>
      </c>
      <c r="AT143" s="216" t="s">
        <v>72</v>
      </c>
      <c r="AU143" s="216" t="s">
        <v>73</v>
      </c>
      <c r="AY143" s="215" t="s">
        <v>141</v>
      </c>
      <c r="BK143" s="217">
        <f>SUM(BK144:BK148)</f>
        <v>0</v>
      </c>
    </row>
    <row r="144" s="2" customFormat="1" ht="24.15" customHeight="1">
      <c r="A144" s="36"/>
      <c r="B144" s="37"/>
      <c r="C144" s="218" t="s">
        <v>176</v>
      </c>
      <c r="D144" s="218" t="s">
        <v>142</v>
      </c>
      <c r="E144" s="219" t="s">
        <v>236</v>
      </c>
      <c r="F144" s="220" t="s">
        <v>237</v>
      </c>
      <c r="G144" s="221" t="s">
        <v>238</v>
      </c>
      <c r="H144" s="222">
        <v>406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38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140</v>
      </c>
      <c r="AT144" s="230" t="s">
        <v>142</v>
      </c>
      <c r="AU144" s="230" t="s">
        <v>80</v>
      </c>
      <c r="AY144" s="15" t="s">
        <v>141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140</v>
      </c>
      <c r="BM144" s="230" t="s">
        <v>331</v>
      </c>
    </row>
    <row r="145" s="2" customFormat="1">
      <c r="A145" s="36"/>
      <c r="B145" s="37"/>
      <c r="C145" s="38"/>
      <c r="D145" s="232" t="s">
        <v>147</v>
      </c>
      <c r="E145" s="38"/>
      <c r="F145" s="233" t="s">
        <v>332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147</v>
      </c>
      <c r="AU145" s="15" t="s">
        <v>80</v>
      </c>
    </row>
    <row r="146" s="12" customFormat="1">
      <c r="A146" s="12"/>
      <c r="B146" s="241"/>
      <c r="C146" s="242"/>
      <c r="D146" s="232" t="s">
        <v>241</v>
      </c>
      <c r="E146" s="243" t="s">
        <v>1</v>
      </c>
      <c r="F146" s="244" t="s">
        <v>333</v>
      </c>
      <c r="G146" s="242"/>
      <c r="H146" s="245">
        <v>197.12000000000001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241</v>
      </c>
      <c r="AU146" s="251" t="s">
        <v>80</v>
      </c>
      <c r="AV146" s="12" t="s">
        <v>86</v>
      </c>
      <c r="AW146" s="12" t="s">
        <v>30</v>
      </c>
      <c r="AX146" s="12" t="s">
        <v>73</v>
      </c>
      <c r="AY146" s="251" t="s">
        <v>141</v>
      </c>
    </row>
    <row r="147" s="12" customFormat="1">
      <c r="A147" s="12"/>
      <c r="B147" s="241"/>
      <c r="C147" s="242"/>
      <c r="D147" s="232" t="s">
        <v>241</v>
      </c>
      <c r="E147" s="243" t="s">
        <v>1</v>
      </c>
      <c r="F147" s="244" t="s">
        <v>334</v>
      </c>
      <c r="G147" s="242"/>
      <c r="H147" s="245">
        <v>208.88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241</v>
      </c>
      <c r="AU147" s="251" t="s">
        <v>80</v>
      </c>
      <c r="AV147" s="12" t="s">
        <v>86</v>
      </c>
      <c r="AW147" s="12" t="s">
        <v>30</v>
      </c>
      <c r="AX147" s="12" t="s">
        <v>73</v>
      </c>
      <c r="AY147" s="251" t="s">
        <v>141</v>
      </c>
    </row>
    <row r="148" s="13" customFormat="1">
      <c r="A148" s="13"/>
      <c r="B148" s="263"/>
      <c r="C148" s="264"/>
      <c r="D148" s="232" t="s">
        <v>241</v>
      </c>
      <c r="E148" s="265" t="s">
        <v>1</v>
      </c>
      <c r="F148" s="266" t="s">
        <v>335</v>
      </c>
      <c r="G148" s="264"/>
      <c r="H148" s="267">
        <v>406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3" t="s">
        <v>241</v>
      </c>
      <c r="AU148" s="273" t="s">
        <v>80</v>
      </c>
      <c r="AV148" s="13" t="s">
        <v>140</v>
      </c>
      <c r="AW148" s="13" t="s">
        <v>30</v>
      </c>
      <c r="AX148" s="13" t="s">
        <v>80</v>
      </c>
      <c r="AY148" s="273" t="s">
        <v>141</v>
      </c>
    </row>
    <row r="149" s="11" customFormat="1" ht="25.92" customHeight="1">
      <c r="A149" s="11"/>
      <c r="B149" s="204"/>
      <c r="C149" s="205"/>
      <c r="D149" s="206" t="s">
        <v>72</v>
      </c>
      <c r="E149" s="207" t="s">
        <v>153</v>
      </c>
      <c r="F149" s="207" t="s">
        <v>336</v>
      </c>
      <c r="G149" s="205"/>
      <c r="H149" s="205"/>
      <c r="I149" s="208"/>
      <c r="J149" s="209">
        <f>BK149</f>
        <v>0</v>
      </c>
      <c r="K149" s="205"/>
      <c r="L149" s="210"/>
      <c r="M149" s="211"/>
      <c r="N149" s="212"/>
      <c r="O149" s="212"/>
      <c r="P149" s="213">
        <f>SUM(P150:P175)</f>
        <v>0</v>
      </c>
      <c r="Q149" s="212"/>
      <c r="R149" s="213">
        <f>SUM(R150:R175)</f>
        <v>17.734831756799998</v>
      </c>
      <c r="S149" s="212"/>
      <c r="T149" s="214">
        <f>SUM(T150:T175)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15" t="s">
        <v>140</v>
      </c>
      <c r="AT149" s="216" t="s">
        <v>72</v>
      </c>
      <c r="AU149" s="216" t="s">
        <v>73</v>
      </c>
      <c r="AY149" s="215" t="s">
        <v>141</v>
      </c>
      <c r="BK149" s="217">
        <f>SUM(BK150:BK175)</f>
        <v>0</v>
      </c>
    </row>
    <row r="150" s="2" customFormat="1" ht="66.75" customHeight="1">
      <c r="A150" s="36"/>
      <c r="B150" s="37"/>
      <c r="C150" s="218" t="s">
        <v>180</v>
      </c>
      <c r="D150" s="218" t="s">
        <v>142</v>
      </c>
      <c r="E150" s="219" t="s">
        <v>337</v>
      </c>
      <c r="F150" s="220" t="s">
        <v>338</v>
      </c>
      <c r="G150" s="221" t="s">
        <v>224</v>
      </c>
      <c r="H150" s="222">
        <v>96.859999999999999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38</v>
      </c>
      <c r="O150" s="89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140</v>
      </c>
      <c r="AT150" s="230" t="s">
        <v>142</v>
      </c>
      <c r="AU150" s="230" t="s">
        <v>80</v>
      </c>
      <c r="AY150" s="15" t="s">
        <v>141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80</v>
      </c>
      <c r="BK150" s="231">
        <f>ROUND(I150*H150,2)</f>
        <v>0</v>
      </c>
      <c r="BL150" s="15" t="s">
        <v>140</v>
      </c>
      <c r="BM150" s="230" t="s">
        <v>339</v>
      </c>
    </row>
    <row r="151" s="12" customFormat="1">
      <c r="A151" s="12"/>
      <c r="B151" s="241"/>
      <c r="C151" s="242"/>
      <c r="D151" s="232" t="s">
        <v>241</v>
      </c>
      <c r="E151" s="243" t="s">
        <v>1</v>
      </c>
      <c r="F151" s="244" t="s">
        <v>340</v>
      </c>
      <c r="G151" s="242"/>
      <c r="H151" s="245">
        <v>47.027200000000001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51" t="s">
        <v>241</v>
      </c>
      <c r="AU151" s="251" t="s">
        <v>80</v>
      </c>
      <c r="AV151" s="12" t="s">
        <v>86</v>
      </c>
      <c r="AW151" s="12" t="s">
        <v>30</v>
      </c>
      <c r="AX151" s="12" t="s">
        <v>73</v>
      </c>
      <c r="AY151" s="251" t="s">
        <v>141</v>
      </c>
    </row>
    <row r="152" s="12" customFormat="1">
      <c r="A152" s="12"/>
      <c r="B152" s="241"/>
      <c r="C152" s="242"/>
      <c r="D152" s="232" t="s">
        <v>241</v>
      </c>
      <c r="E152" s="243" t="s">
        <v>1</v>
      </c>
      <c r="F152" s="244" t="s">
        <v>341</v>
      </c>
      <c r="G152" s="242"/>
      <c r="H152" s="245">
        <v>49.832799999999999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51" t="s">
        <v>241</v>
      </c>
      <c r="AU152" s="251" t="s">
        <v>80</v>
      </c>
      <c r="AV152" s="12" t="s">
        <v>86</v>
      </c>
      <c r="AW152" s="12" t="s">
        <v>30</v>
      </c>
      <c r="AX152" s="12" t="s">
        <v>73</v>
      </c>
      <c r="AY152" s="251" t="s">
        <v>141</v>
      </c>
    </row>
    <row r="153" s="13" customFormat="1">
      <c r="A153" s="13"/>
      <c r="B153" s="263"/>
      <c r="C153" s="264"/>
      <c r="D153" s="232" t="s">
        <v>241</v>
      </c>
      <c r="E153" s="265" t="s">
        <v>1</v>
      </c>
      <c r="F153" s="266" t="s">
        <v>335</v>
      </c>
      <c r="G153" s="264"/>
      <c r="H153" s="267">
        <v>96.859999999999999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3" t="s">
        <v>241</v>
      </c>
      <c r="AU153" s="273" t="s">
        <v>80</v>
      </c>
      <c r="AV153" s="13" t="s">
        <v>140</v>
      </c>
      <c r="AW153" s="13" t="s">
        <v>30</v>
      </c>
      <c r="AX153" s="13" t="s">
        <v>80</v>
      </c>
      <c r="AY153" s="273" t="s">
        <v>141</v>
      </c>
    </row>
    <row r="154" s="2" customFormat="1" ht="66.75" customHeight="1">
      <c r="A154" s="36"/>
      <c r="B154" s="37"/>
      <c r="C154" s="218" t="s">
        <v>185</v>
      </c>
      <c r="D154" s="218" t="s">
        <v>142</v>
      </c>
      <c r="E154" s="219" t="s">
        <v>342</v>
      </c>
      <c r="F154" s="220" t="s">
        <v>343</v>
      </c>
      <c r="G154" s="221" t="s">
        <v>238</v>
      </c>
      <c r="H154" s="222">
        <v>391.36700000000002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0.014500000000000001</v>
      </c>
      <c r="R154" s="228">
        <f>Q154*H154</f>
        <v>5.6748215000000002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140</v>
      </c>
      <c r="AT154" s="230" t="s">
        <v>142</v>
      </c>
      <c r="AU154" s="230" t="s">
        <v>80</v>
      </c>
      <c r="AY154" s="15" t="s">
        <v>141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140</v>
      </c>
      <c r="BM154" s="230" t="s">
        <v>344</v>
      </c>
    </row>
    <row r="155" s="2" customFormat="1">
      <c r="A155" s="36"/>
      <c r="B155" s="37"/>
      <c r="C155" s="38"/>
      <c r="D155" s="232" t="s">
        <v>147</v>
      </c>
      <c r="E155" s="38"/>
      <c r="F155" s="233" t="s">
        <v>345</v>
      </c>
      <c r="G155" s="38"/>
      <c r="H155" s="38"/>
      <c r="I155" s="234"/>
      <c r="J155" s="38"/>
      <c r="K155" s="38"/>
      <c r="L155" s="42"/>
      <c r="M155" s="235"/>
      <c r="N155" s="23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147</v>
      </c>
      <c r="AU155" s="15" t="s">
        <v>80</v>
      </c>
    </row>
    <row r="156" s="12" customFormat="1">
      <c r="A156" s="12"/>
      <c r="B156" s="241"/>
      <c r="C156" s="242"/>
      <c r="D156" s="232" t="s">
        <v>241</v>
      </c>
      <c r="E156" s="243" t="s">
        <v>1</v>
      </c>
      <c r="F156" s="244" t="s">
        <v>346</v>
      </c>
      <c r="G156" s="242"/>
      <c r="H156" s="245">
        <v>190.36699999999999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241</v>
      </c>
      <c r="AU156" s="251" t="s">
        <v>80</v>
      </c>
      <c r="AV156" s="12" t="s">
        <v>86</v>
      </c>
      <c r="AW156" s="12" t="s">
        <v>30</v>
      </c>
      <c r="AX156" s="12" t="s">
        <v>73</v>
      </c>
      <c r="AY156" s="251" t="s">
        <v>141</v>
      </c>
    </row>
    <row r="157" s="12" customFormat="1">
      <c r="A157" s="12"/>
      <c r="B157" s="241"/>
      <c r="C157" s="242"/>
      <c r="D157" s="232" t="s">
        <v>241</v>
      </c>
      <c r="E157" s="243" t="s">
        <v>1</v>
      </c>
      <c r="F157" s="244" t="s">
        <v>347</v>
      </c>
      <c r="G157" s="242"/>
      <c r="H157" s="245">
        <v>201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51" t="s">
        <v>241</v>
      </c>
      <c r="AU157" s="251" t="s">
        <v>80</v>
      </c>
      <c r="AV157" s="12" t="s">
        <v>86</v>
      </c>
      <c r="AW157" s="12" t="s">
        <v>30</v>
      </c>
      <c r="AX157" s="12" t="s">
        <v>73</v>
      </c>
      <c r="AY157" s="251" t="s">
        <v>141</v>
      </c>
    </row>
    <row r="158" s="13" customFormat="1">
      <c r="A158" s="13"/>
      <c r="B158" s="263"/>
      <c r="C158" s="264"/>
      <c r="D158" s="232" t="s">
        <v>241</v>
      </c>
      <c r="E158" s="265" t="s">
        <v>1</v>
      </c>
      <c r="F158" s="266" t="s">
        <v>335</v>
      </c>
      <c r="G158" s="264"/>
      <c r="H158" s="267">
        <v>391.36699999999996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3" t="s">
        <v>241</v>
      </c>
      <c r="AU158" s="273" t="s">
        <v>80</v>
      </c>
      <c r="AV158" s="13" t="s">
        <v>140</v>
      </c>
      <c r="AW158" s="13" t="s">
        <v>30</v>
      </c>
      <c r="AX158" s="13" t="s">
        <v>80</v>
      </c>
      <c r="AY158" s="273" t="s">
        <v>141</v>
      </c>
    </row>
    <row r="159" s="2" customFormat="1" ht="37.8" customHeight="1">
      <c r="A159" s="36"/>
      <c r="B159" s="37"/>
      <c r="C159" s="218" t="s">
        <v>189</v>
      </c>
      <c r="D159" s="218" t="s">
        <v>142</v>
      </c>
      <c r="E159" s="219" t="s">
        <v>348</v>
      </c>
      <c r="F159" s="220" t="s">
        <v>349</v>
      </c>
      <c r="G159" s="221" t="s">
        <v>238</v>
      </c>
      <c r="H159" s="222">
        <v>52.831000000000003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38</v>
      </c>
      <c r="O159" s="89"/>
      <c r="P159" s="228">
        <f>O159*H159</f>
        <v>0</v>
      </c>
      <c r="Q159" s="228">
        <v>0.0098399999999999998</v>
      </c>
      <c r="R159" s="228">
        <f>Q159*H159</f>
        <v>0.51985703999999999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140</v>
      </c>
      <c r="AT159" s="230" t="s">
        <v>142</v>
      </c>
      <c r="AU159" s="230" t="s">
        <v>80</v>
      </c>
      <c r="AY159" s="15" t="s">
        <v>141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140</v>
      </c>
      <c r="BM159" s="230" t="s">
        <v>350</v>
      </c>
    </row>
    <row r="160" s="2" customFormat="1">
      <c r="A160" s="36"/>
      <c r="B160" s="37"/>
      <c r="C160" s="38"/>
      <c r="D160" s="232" t="s">
        <v>147</v>
      </c>
      <c r="E160" s="38"/>
      <c r="F160" s="233" t="s">
        <v>345</v>
      </c>
      <c r="G160" s="38"/>
      <c r="H160" s="38"/>
      <c r="I160" s="234"/>
      <c r="J160" s="38"/>
      <c r="K160" s="38"/>
      <c r="L160" s="42"/>
      <c r="M160" s="235"/>
      <c r="N160" s="23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147</v>
      </c>
      <c r="AU160" s="15" t="s">
        <v>80</v>
      </c>
    </row>
    <row r="161" s="12" customFormat="1">
      <c r="A161" s="12"/>
      <c r="B161" s="241"/>
      <c r="C161" s="242"/>
      <c r="D161" s="232" t="s">
        <v>241</v>
      </c>
      <c r="E161" s="243" t="s">
        <v>1</v>
      </c>
      <c r="F161" s="244" t="s">
        <v>351</v>
      </c>
      <c r="G161" s="242"/>
      <c r="H161" s="245">
        <v>25.266999999999999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51" t="s">
        <v>241</v>
      </c>
      <c r="AU161" s="251" t="s">
        <v>80</v>
      </c>
      <c r="AV161" s="12" t="s">
        <v>86</v>
      </c>
      <c r="AW161" s="12" t="s">
        <v>30</v>
      </c>
      <c r="AX161" s="12" t="s">
        <v>73</v>
      </c>
      <c r="AY161" s="251" t="s">
        <v>141</v>
      </c>
    </row>
    <row r="162" s="12" customFormat="1">
      <c r="A162" s="12"/>
      <c r="B162" s="241"/>
      <c r="C162" s="242"/>
      <c r="D162" s="232" t="s">
        <v>241</v>
      </c>
      <c r="E162" s="243" t="s">
        <v>1</v>
      </c>
      <c r="F162" s="244" t="s">
        <v>352</v>
      </c>
      <c r="G162" s="242"/>
      <c r="H162" s="245">
        <v>27.564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51" t="s">
        <v>241</v>
      </c>
      <c r="AU162" s="251" t="s">
        <v>80</v>
      </c>
      <c r="AV162" s="12" t="s">
        <v>86</v>
      </c>
      <c r="AW162" s="12" t="s">
        <v>30</v>
      </c>
      <c r="AX162" s="12" t="s">
        <v>73</v>
      </c>
      <c r="AY162" s="251" t="s">
        <v>141</v>
      </c>
    </row>
    <row r="163" s="13" customFormat="1">
      <c r="A163" s="13"/>
      <c r="B163" s="263"/>
      <c r="C163" s="264"/>
      <c r="D163" s="232" t="s">
        <v>241</v>
      </c>
      <c r="E163" s="265" t="s">
        <v>1</v>
      </c>
      <c r="F163" s="266" t="s">
        <v>335</v>
      </c>
      <c r="G163" s="264"/>
      <c r="H163" s="267">
        <v>52.831000000000003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3" t="s">
        <v>241</v>
      </c>
      <c r="AU163" s="273" t="s">
        <v>80</v>
      </c>
      <c r="AV163" s="13" t="s">
        <v>140</v>
      </c>
      <c r="AW163" s="13" t="s">
        <v>30</v>
      </c>
      <c r="AX163" s="13" t="s">
        <v>80</v>
      </c>
      <c r="AY163" s="273" t="s">
        <v>141</v>
      </c>
    </row>
    <row r="164" s="2" customFormat="1" ht="49.05" customHeight="1">
      <c r="A164" s="36"/>
      <c r="B164" s="37"/>
      <c r="C164" s="218" t="s">
        <v>193</v>
      </c>
      <c r="D164" s="218" t="s">
        <v>142</v>
      </c>
      <c r="E164" s="219" t="s">
        <v>353</v>
      </c>
      <c r="F164" s="220" t="s">
        <v>354</v>
      </c>
      <c r="G164" s="221" t="s">
        <v>238</v>
      </c>
      <c r="H164" s="222">
        <v>52.831000000000003</v>
      </c>
      <c r="I164" s="223"/>
      <c r="J164" s="224">
        <f>ROUND(I164*H164,2)</f>
        <v>0</v>
      </c>
      <c r="K164" s="225"/>
      <c r="L164" s="42"/>
      <c r="M164" s="226" t="s">
        <v>1</v>
      </c>
      <c r="N164" s="227" t="s">
        <v>38</v>
      </c>
      <c r="O164" s="89"/>
      <c r="P164" s="228">
        <f>O164*H164</f>
        <v>0</v>
      </c>
      <c r="Q164" s="228">
        <v>0.0022899999999999999</v>
      </c>
      <c r="R164" s="228">
        <f>Q164*H164</f>
        <v>0.12098299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233</v>
      </c>
      <c r="AT164" s="230" t="s">
        <v>142</v>
      </c>
      <c r="AU164" s="230" t="s">
        <v>80</v>
      </c>
      <c r="AY164" s="15" t="s">
        <v>141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80</v>
      </c>
      <c r="BK164" s="231">
        <f>ROUND(I164*H164,2)</f>
        <v>0</v>
      </c>
      <c r="BL164" s="15" t="s">
        <v>233</v>
      </c>
      <c r="BM164" s="230" t="s">
        <v>355</v>
      </c>
    </row>
    <row r="165" s="2" customFormat="1" ht="66.75" customHeight="1">
      <c r="A165" s="36"/>
      <c r="B165" s="37"/>
      <c r="C165" s="218" t="s">
        <v>202</v>
      </c>
      <c r="D165" s="218" t="s">
        <v>142</v>
      </c>
      <c r="E165" s="219" t="s">
        <v>356</v>
      </c>
      <c r="F165" s="220" t="s">
        <v>357</v>
      </c>
      <c r="G165" s="221" t="s">
        <v>238</v>
      </c>
      <c r="H165" s="222">
        <v>391.36700000000002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38</v>
      </c>
      <c r="O165" s="89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140</v>
      </c>
      <c r="AT165" s="230" t="s">
        <v>142</v>
      </c>
      <c r="AU165" s="230" t="s">
        <v>80</v>
      </c>
      <c r="AY165" s="15" t="s">
        <v>141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80</v>
      </c>
      <c r="BK165" s="231">
        <f>ROUND(I165*H165,2)</f>
        <v>0</v>
      </c>
      <c r="BL165" s="15" t="s">
        <v>140</v>
      </c>
      <c r="BM165" s="230" t="s">
        <v>358</v>
      </c>
    </row>
    <row r="166" s="2" customFormat="1" ht="37.8" customHeight="1">
      <c r="A166" s="36"/>
      <c r="B166" s="37"/>
      <c r="C166" s="218" t="s">
        <v>207</v>
      </c>
      <c r="D166" s="218" t="s">
        <v>142</v>
      </c>
      <c r="E166" s="219" t="s">
        <v>359</v>
      </c>
      <c r="F166" s="220" t="s">
        <v>360</v>
      </c>
      <c r="G166" s="221" t="s">
        <v>238</v>
      </c>
      <c r="H166" s="222">
        <v>52.831000000000003</v>
      </c>
      <c r="I166" s="223"/>
      <c r="J166" s="224">
        <f>ROUND(I166*H166,2)</f>
        <v>0</v>
      </c>
      <c r="K166" s="225"/>
      <c r="L166" s="42"/>
      <c r="M166" s="226" t="s">
        <v>1</v>
      </c>
      <c r="N166" s="227" t="s">
        <v>38</v>
      </c>
      <c r="O166" s="89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0" t="s">
        <v>140</v>
      </c>
      <c r="AT166" s="230" t="s">
        <v>142</v>
      </c>
      <c r="AU166" s="230" t="s">
        <v>80</v>
      </c>
      <c r="AY166" s="15" t="s">
        <v>141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5" t="s">
        <v>80</v>
      </c>
      <c r="BK166" s="231">
        <f>ROUND(I166*H166,2)</f>
        <v>0</v>
      </c>
      <c r="BL166" s="15" t="s">
        <v>140</v>
      </c>
      <c r="BM166" s="230" t="s">
        <v>361</v>
      </c>
    </row>
    <row r="167" s="2" customFormat="1" ht="24.15" customHeight="1">
      <c r="A167" s="36"/>
      <c r="B167" s="37"/>
      <c r="C167" s="218" t="s">
        <v>8</v>
      </c>
      <c r="D167" s="218" t="s">
        <v>142</v>
      </c>
      <c r="E167" s="219" t="s">
        <v>362</v>
      </c>
      <c r="F167" s="220" t="s">
        <v>363</v>
      </c>
      <c r="G167" s="221" t="s">
        <v>272</v>
      </c>
      <c r="H167" s="222">
        <v>7.4845199999999998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38</v>
      </c>
      <c r="O167" s="89"/>
      <c r="P167" s="228">
        <f>O167*H167</f>
        <v>0</v>
      </c>
      <c r="Q167" s="228">
        <v>1.04359</v>
      </c>
      <c r="R167" s="228">
        <f>Q167*H167</f>
        <v>7.8107702267999999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140</v>
      </c>
      <c r="AT167" s="230" t="s">
        <v>142</v>
      </c>
      <c r="AU167" s="230" t="s">
        <v>80</v>
      </c>
      <c r="AY167" s="15" t="s">
        <v>141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80</v>
      </c>
      <c r="BK167" s="231">
        <f>ROUND(I167*H167,2)</f>
        <v>0</v>
      </c>
      <c r="BL167" s="15" t="s">
        <v>140</v>
      </c>
      <c r="BM167" s="230" t="s">
        <v>364</v>
      </c>
    </row>
    <row r="168" s="12" customFormat="1">
      <c r="A168" s="12"/>
      <c r="B168" s="241"/>
      <c r="C168" s="242"/>
      <c r="D168" s="232" t="s">
        <v>241</v>
      </c>
      <c r="E168" s="243" t="s">
        <v>1</v>
      </c>
      <c r="F168" s="244" t="s">
        <v>365</v>
      </c>
      <c r="G168" s="242"/>
      <c r="H168" s="245">
        <v>3.6265200000000002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51" t="s">
        <v>241</v>
      </c>
      <c r="AU168" s="251" t="s">
        <v>80</v>
      </c>
      <c r="AV168" s="12" t="s">
        <v>86</v>
      </c>
      <c r="AW168" s="12" t="s">
        <v>30</v>
      </c>
      <c r="AX168" s="12" t="s">
        <v>73</v>
      </c>
      <c r="AY168" s="251" t="s">
        <v>141</v>
      </c>
    </row>
    <row r="169" s="12" customFormat="1">
      <c r="A169" s="12"/>
      <c r="B169" s="241"/>
      <c r="C169" s="242"/>
      <c r="D169" s="232" t="s">
        <v>241</v>
      </c>
      <c r="E169" s="243" t="s">
        <v>1</v>
      </c>
      <c r="F169" s="244" t="s">
        <v>366</v>
      </c>
      <c r="G169" s="242"/>
      <c r="H169" s="245">
        <v>3.8580000000000001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51" t="s">
        <v>241</v>
      </c>
      <c r="AU169" s="251" t="s">
        <v>80</v>
      </c>
      <c r="AV169" s="12" t="s">
        <v>86</v>
      </c>
      <c r="AW169" s="12" t="s">
        <v>30</v>
      </c>
      <c r="AX169" s="12" t="s">
        <v>73</v>
      </c>
      <c r="AY169" s="251" t="s">
        <v>141</v>
      </c>
    </row>
    <row r="170" s="13" customFormat="1">
      <c r="A170" s="13"/>
      <c r="B170" s="263"/>
      <c r="C170" s="264"/>
      <c r="D170" s="232" t="s">
        <v>241</v>
      </c>
      <c r="E170" s="265" t="s">
        <v>1</v>
      </c>
      <c r="F170" s="266" t="s">
        <v>335</v>
      </c>
      <c r="G170" s="264"/>
      <c r="H170" s="267">
        <v>7.4845199999999998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3" t="s">
        <v>241</v>
      </c>
      <c r="AU170" s="273" t="s">
        <v>80</v>
      </c>
      <c r="AV170" s="13" t="s">
        <v>140</v>
      </c>
      <c r="AW170" s="13" t="s">
        <v>30</v>
      </c>
      <c r="AX170" s="13" t="s">
        <v>80</v>
      </c>
      <c r="AY170" s="273" t="s">
        <v>141</v>
      </c>
    </row>
    <row r="171" s="2" customFormat="1" ht="44.25" customHeight="1">
      <c r="A171" s="36"/>
      <c r="B171" s="37"/>
      <c r="C171" s="218" t="s">
        <v>293</v>
      </c>
      <c r="D171" s="218" t="s">
        <v>142</v>
      </c>
      <c r="E171" s="219" t="s">
        <v>367</v>
      </c>
      <c r="F171" s="220" t="s">
        <v>368</v>
      </c>
      <c r="G171" s="221" t="s">
        <v>369</v>
      </c>
      <c r="H171" s="222">
        <v>2328</v>
      </c>
      <c r="I171" s="223"/>
      <c r="J171" s="224">
        <f>ROUND(I171*H171,2)</f>
        <v>0</v>
      </c>
      <c r="K171" s="225"/>
      <c r="L171" s="42"/>
      <c r="M171" s="226" t="s">
        <v>1</v>
      </c>
      <c r="N171" s="227" t="s">
        <v>38</v>
      </c>
      <c r="O171" s="89"/>
      <c r="P171" s="228">
        <f>O171*H171</f>
        <v>0</v>
      </c>
      <c r="Q171" s="228">
        <v>0.00155</v>
      </c>
      <c r="R171" s="228">
        <f>Q171*H171</f>
        <v>3.6084000000000001</v>
      </c>
      <c r="S171" s="228">
        <v>0</v>
      </c>
      <c r="T171" s="22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0" t="s">
        <v>140</v>
      </c>
      <c r="AT171" s="230" t="s">
        <v>142</v>
      </c>
      <c r="AU171" s="230" t="s">
        <v>80</v>
      </c>
      <c r="AY171" s="15" t="s">
        <v>141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5" t="s">
        <v>80</v>
      </c>
      <c r="BK171" s="231">
        <f>ROUND(I171*H171,2)</f>
        <v>0</v>
      </c>
      <c r="BL171" s="15" t="s">
        <v>140</v>
      </c>
      <c r="BM171" s="230" t="s">
        <v>370</v>
      </c>
    </row>
    <row r="172" s="2" customFormat="1">
      <c r="A172" s="36"/>
      <c r="B172" s="37"/>
      <c r="C172" s="38"/>
      <c r="D172" s="232" t="s">
        <v>147</v>
      </c>
      <c r="E172" s="38"/>
      <c r="F172" s="233" t="s">
        <v>371</v>
      </c>
      <c r="G172" s="38"/>
      <c r="H172" s="38"/>
      <c r="I172" s="234"/>
      <c r="J172" s="38"/>
      <c r="K172" s="38"/>
      <c r="L172" s="42"/>
      <c r="M172" s="235"/>
      <c r="N172" s="236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147</v>
      </c>
      <c r="AU172" s="15" t="s">
        <v>80</v>
      </c>
    </row>
    <row r="173" s="12" customFormat="1">
      <c r="A173" s="12"/>
      <c r="B173" s="241"/>
      <c r="C173" s="242"/>
      <c r="D173" s="232" t="s">
        <v>241</v>
      </c>
      <c r="E173" s="243" t="s">
        <v>1</v>
      </c>
      <c r="F173" s="244" t="s">
        <v>372</v>
      </c>
      <c r="G173" s="242"/>
      <c r="H173" s="245">
        <v>1128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51" t="s">
        <v>241</v>
      </c>
      <c r="AU173" s="251" t="s">
        <v>80</v>
      </c>
      <c r="AV173" s="12" t="s">
        <v>86</v>
      </c>
      <c r="AW173" s="12" t="s">
        <v>30</v>
      </c>
      <c r="AX173" s="12" t="s">
        <v>73</v>
      </c>
      <c r="AY173" s="251" t="s">
        <v>141</v>
      </c>
    </row>
    <row r="174" s="12" customFormat="1">
      <c r="A174" s="12"/>
      <c r="B174" s="241"/>
      <c r="C174" s="242"/>
      <c r="D174" s="232" t="s">
        <v>241</v>
      </c>
      <c r="E174" s="243" t="s">
        <v>1</v>
      </c>
      <c r="F174" s="244" t="s">
        <v>373</v>
      </c>
      <c r="G174" s="242"/>
      <c r="H174" s="245">
        <v>1200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51" t="s">
        <v>241</v>
      </c>
      <c r="AU174" s="251" t="s">
        <v>80</v>
      </c>
      <c r="AV174" s="12" t="s">
        <v>86</v>
      </c>
      <c r="AW174" s="12" t="s">
        <v>30</v>
      </c>
      <c r="AX174" s="12" t="s">
        <v>73</v>
      </c>
      <c r="AY174" s="251" t="s">
        <v>141</v>
      </c>
    </row>
    <row r="175" s="13" customFormat="1">
      <c r="A175" s="13"/>
      <c r="B175" s="263"/>
      <c r="C175" s="264"/>
      <c r="D175" s="232" t="s">
        <v>241</v>
      </c>
      <c r="E175" s="265" t="s">
        <v>1</v>
      </c>
      <c r="F175" s="266" t="s">
        <v>335</v>
      </c>
      <c r="G175" s="264"/>
      <c r="H175" s="267">
        <v>2328</v>
      </c>
      <c r="I175" s="268"/>
      <c r="J175" s="264"/>
      <c r="K175" s="264"/>
      <c r="L175" s="269"/>
      <c r="M175" s="270"/>
      <c r="N175" s="271"/>
      <c r="O175" s="271"/>
      <c r="P175" s="271"/>
      <c r="Q175" s="271"/>
      <c r="R175" s="271"/>
      <c r="S175" s="271"/>
      <c r="T175" s="27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3" t="s">
        <v>241</v>
      </c>
      <c r="AU175" s="273" t="s">
        <v>80</v>
      </c>
      <c r="AV175" s="13" t="s">
        <v>140</v>
      </c>
      <c r="AW175" s="13" t="s">
        <v>30</v>
      </c>
      <c r="AX175" s="13" t="s">
        <v>80</v>
      </c>
      <c r="AY175" s="273" t="s">
        <v>141</v>
      </c>
    </row>
    <row r="176" s="11" customFormat="1" ht="25.92" customHeight="1">
      <c r="A176" s="11"/>
      <c r="B176" s="204"/>
      <c r="C176" s="205"/>
      <c r="D176" s="206" t="s">
        <v>72</v>
      </c>
      <c r="E176" s="207" t="s">
        <v>374</v>
      </c>
      <c r="F176" s="207" t="s">
        <v>375</v>
      </c>
      <c r="G176" s="205"/>
      <c r="H176" s="205"/>
      <c r="I176" s="208"/>
      <c r="J176" s="209">
        <f>BK176</f>
        <v>0</v>
      </c>
      <c r="K176" s="205"/>
      <c r="L176" s="210"/>
      <c r="M176" s="211"/>
      <c r="N176" s="212"/>
      <c r="O176" s="212"/>
      <c r="P176" s="213">
        <f>SUM(P177:P179)</f>
        <v>0</v>
      </c>
      <c r="Q176" s="212"/>
      <c r="R176" s="213">
        <f>SUM(R177:R179)</f>
        <v>0.049024500000000006</v>
      </c>
      <c r="S176" s="212"/>
      <c r="T176" s="214">
        <f>SUM(T177:T179)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15" t="s">
        <v>86</v>
      </c>
      <c r="AT176" s="216" t="s">
        <v>72</v>
      </c>
      <c r="AU176" s="216" t="s">
        <v>73</v>
      </c>
      <c r="AY176" s="215" t="s">
        <v>141</v>
      </c>
      <c r="BK176" s="217">
        <f>SUM(BK177:BK179)</f>
        <v>0</v>
      </c>
    </row>
    <row r="177" s="2" customFormat="1" ht="24.15" customHeight="1">
      <c r="A177" s="36"/>
      <c r="B177" s="37"/>
      <c r="C177" s="218" t="s">
        <v>376</v>
      </c>
      <c r="D177" s="218" t="s">
        <v>142</v>
      </c>
      <c r="E177" s="219" t="s">
        <v>377</v>
      </c>
      <c r="F177" s="220" t="s">
        <v>378</v>
      </c>
      <c r="G177" s="221" t="s">
        <v>238</v>
      </c>
      <c r="H177" s="222">
        <v>406</v>
      </c>
      <c r="I177" s="223"/>
      <c r="J177" s="224">
        <f>ROUND(I177*H177,2)</f>
        <v>0</v>
      </c>
      <c r="K177" s="225"/>
      <c r="L177" s="42"/>
      <c r="M177" s="226" t="s">
        <v>1</v>
      </c>
      <c r="N177" s="227" t="s">
        <v>38</v>
      </c>
      <c r="O177" s="89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0" t="s">
        <v>293</v>
      </c>
      <c r="AT177" s="230" t="s">
        <v>142</v>
      </c>
      <c r="AU177" s="230" t="s">
        <v>80</v>
      </c>
      <c r="AY177" s="15" t="s">
        <v>141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5" t="s">
        <v>80</v>
      </c>
      <c r="BK177" s="231">
        <f>ROUND(I177*H177,2)</f>
        <v>0</v>
      </c>
      <c r="BL177" s="15" t="s">
        <v>293</v>
      </c>
      <c r="BM177" s="230" t="s">
        <v>379</v>
      </c>
    </row>
    <row r="178" s="2" customFormat="1" ht="16.5" customHeight="1">
      <c r="A178" s="36"/>
      <c r="B178" s="37"/>
      <c r="C178" s="252" t="s">
        <v>380</v>
      </c>
      <c r="D178" s="252" t="s">
        <v>321</v>
      </c>
      <c r="E178" s="253" t="s">
        <v>381</v>
      </c>
      <c r="F178" s="254" t="s">
        <v>382</v>
      </c>
      <c r="G178" s="255" t="s">
        <v>324</v>
      </c>
      <c r="H178" s="256">
        <v>49.024500000000003</v>
      </c>
      <c r="I178" s="257"/>
      <c r="J178" s="258">
        <f>ROUND(I178*H178,2)</f>
        <v>0</v>
      </c>
      <c r="K178" s="259"/>
      <c r="L178" s="260"/>
      <c r="M178" s="261" t="s">
        <v>1</v>
      </c>
      <c r="N178" s="262" t="s">
        <v>38</v>
      </c>
      <c r="O178" s="89"/>
      <c r="P178" s="228">
        <f>O178*H178</f>
        <v>0</v>
      </c>
      <c r="Q178" s="228">
        <v>0.001</v>
      </c>
      <c r="R178" s="228">
        <f>Q178*H178</f>
        <v>0.049024500000000006</v>
      </c>
      <c r="S178" s="228">
        <v>0</v>
      </c>
      <c r="T178" s="22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0" t="s">
        <v>383</v>
      </c>
      <c r="AT178" s="230" t="s">
        <v>321</v>
      </c>
      <c r="AU178" s="230" t="s">
        <v>80</v>
      </c>
      <c r="AY178" s="15" t="s">
        <v>141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5" t="s">
        <v>80</v>
      </c>
      <c r="BK178" s="231">
        <f>ROUND(I178*H178,2)</f>
        <v>0</v>
      </c>
      <c r="BL178" s="15" t="s">
        <v>293</v>
      </c>
      <c r="BM178" s="230" t="s">
        <v>384</v>
      </c>
    </row>
    <row r="179" s="12" customFormat="1">
      <c r="A179" s="12"/>
      <c r="B179" s="241"/>
      <c r="C179" s="242"/>
      <c r="D179" s="232" t="s">
        <v>241</v>
      </c>
      <c r="E179" s="242"/>
      <c r="F179" s="244" t="s">
        <v>385</v>
      </c>
      <c r="G179" s="242"/>
      <c r="H179" s="245">
        <v>49.024500000000003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51" t="s">
        <v>241</v>
      </c>
      <c r="AU179" s="251" t="s">
        <v>80</v>
      </c>
      <c r="AV179" s="12" t="s">
        <v>86</v>
      </c>
      <c r="AW179" s="12" t="s">
        <v>4</v>
      </c>
      <c r="AX179" s="12" t="s">
        <v>80</v>
      </c>
      <c r="AY179" s="251" t="s">
        <v>141</v>
      </c>
    </row>
    <row r="180" s="11" customFormat="1" ht="25.92" customHeight="1">
      <c r="A180" s="11"/>
      <c r="B180" s="204"/>
      <c r="C180" s="205"/>
      <c r="D180" s="206" t="s">
        <v>72</v>
      </c>
      <c r="E180" s="207" t="s">
        <v>180</v>
      </c>
      <c r="F180" s="207" t="s">
        <v>386</v>
      </c>
      <c r="G180" s="205"/>
      <c r="H180" s="205"/>
      <c r="I180" s="208"/>
      <c r="J180" s="209">
        <f>BK180</f>
        <v>0</v>
      </c>
      <c r="K180" s="205"/>
      <c r="L180" s="210"/>
      <c r="M180" s="211"/>
      <c r="N180" s="212"/>
      <c r="O180" s="212"/>
      <c r="P180" s="213">
        <f>SUM(P181:P187)</f>
        <v>0</v>
      </c>
      <c r="Q180" s="212"/>
      <c r="R180" s="213">
        <f>SUM(R181:R187)</f>
        <v>0.14238419999999999</v>
      </c>
      <c r="S180" s="212"/>
      <c r="T180" s="214">
        <f>SUM(T181:T187)</f>
        <v>237.01642000000001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15" t="s">
        <v>80</v>
      </c>
      <c r="AT180" s="216" t="s">
        <v>72</v>
      </c>
      <c r="AU180" s="216" t="s">
        <v>73</v>
      </c>
      <c r="AY180" s="215" t="s">
        <v>141</v>
      </c>
      <c r="BK180" s="217">
        <f>SUM(BK181:BK187)</f>
        <v>0</v>
      </c>
    </row>
    <row r="181" s="2" customFormat="1" ht="62.7" customHeight="1">
      <c r="A181" s="36"/>
      <c r="B181" s="37"/>
      <c r="C181" s="218" t="s">
        <v>387</v>
      </c>
      <c r="D181" s="218" t="s">
        <v>142</v>
      </c>
      <c r="E181" s="219" t="s">
        <v>388</v>
      </c>
      <c r="F181" s="220" t="s">
        <v>389</v>
      </c>
      <c r="G181" s="221" t="s">
        <v>224</v>
      </c>
      <c r="H181" s="222">
        <v>96.859999999999999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38</v>
      </c>
      <c r="O181" s="89"/>
      <c r="P181" s="228">
        <f>O181*H181</f>
        <v>0</v>
      </c>
      <c r="Q181" s="228">
        <v>0.00147</v>
      </c>
      <c r="R181" s="228">
        <f>Q181*H181</f>
        <v>0.14238419999999999</v>
      </c>
      <c r="S181" s="228">
        <v>2.4470000000000001</v>
      </c>
      <c r="T181" s="229">
        <f>S181*H181</f>
        <v>237.01642000000001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140</v>
      </c>
      <c r="AT181" s="230" t="s">
        <v>142</v>
      </c>
      <c r="AU181" s="230" t="s">
        <v>80</v>
      </c>
      <c r="AY181" s="15" t="s">
        <v>141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80</v>
      </c>
      <c r="BK181" s="231">
        <f>ROUND(I181*H181,2)</f>
        <v>0</v>
      </c>
      <c r="BL181" s="15" t="s">
        <v>140</v>
      </c>
      <c r="BM181" s="230" t="s">
        <v>390</v>
      </c>
    </row>
    <row r="182" s="2" customFormat="1">
      <c r="A182" s="36"/>
      <c r="B182" s="37"/>
      <c r="C182" s="38"/>
      <c r="D182" s="232" t="s">
        <v>147</v>
      </c>
      <c r="E182" s="38"/>
      <c r="F182" s="233" t="s">
        <v>391</v>
      </c>
      <c r="G182" s="38"/>
      <c r="H182" s="38"/>
      <c r="I182" s="234"/>
      <c r="J182" s="38"/>
      <c r="K182" s="38"/>
      <c r="L182" s="42"/>
      <c r="M182" s="235"/>
      <c r="N182" s="236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147</v>
      </c>
      <c r="AU182" s="15" t="s">
        <v>80</v>
      </c>
    </row>
    <row r="183" s="12" customFormat="1">
      <c r="A183" s="12"/>
      <c r="B183" s="241"/>
      <c r="C183" s="242"/>
      <c r="D183" s="232" t="s">
        <v>241</v>
      </c>
      <c r="E183" s="243" t="s">
        <v>1</v>
      </c>
      <c r="F183" s="244" t="s">
        <v>340</v>
      </c>
      <c r="G183" s="242"/>
      <c r="H183" s="245">
        <v>47.027200000000001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51" t="s">
        <v>241</v>
      </c>
      <c r="AU183" s="251" t="s">
        <v>80</v>
      </c>
      <c r="AV183" s="12" t="s">
        <v>86</v>
      </c>
      <c r="AW183" s="12" t="s">
        <v>30</v>
      </c>
      <c r="AX183" s="12" t="s">
        <v>73</v>
      </c>
      <c r="AY183" s="251" t="s">
        <v>141</v>
      </c>
    </row>
    <row r="184" s="12" customFormat="1">
      <c r="A184" s="12"/>
      <c r="B184" s="241"/>
      <c r="C184" s="242"/>
      <c r="D184" s="232" t="s">
        <v>241</v>
      </c>
      <c r="E184" s="243" t="s">
        <v>1</v>
      </c>
      <c r="F184" s="244" t="s">
        <v>341</v>
      </c>
      <c r="G184" s="242"/>
      <c r="H184" s="245">
        <v>49.832799999999999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51" t="s">
        <v>241</v>
      </c>
      <c r="AU184" s="251" t="s">
        <v>80</v>
      </c>
      <c r="AV184" s="12" t="s">
        <v>86</v>
      </c>
      <c r="AW184" s="12" t="s">
        <v>30</v>
      </c>
      <c r="AX184" s="12" t="s">
        <v>73</v>
      </c>
      <c r="AY184" s="251" t="s">
        <v>141</v>
      </c>
    </row>
    <row r="185" s="13" customFormat="1">
      <c r="A185" s="13"/>
      <c r="B185" s="263"/>
      <c r="C185" s="264"/>
      <c r="D185" s="232" t="s">
        <v>241</v>
      </c>
      <c r="E185" s="265" t="s">
        <v>1</v>
      </c>
      <c r="F185" s="266" t="s">
        <v>335</v>
      </c>
      <c r="G185" s="264"/>
      <c r="H185" s="267">
        <v>96.859999999999999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3" t="s">
        <v>241</v>
      </c>
      <c r="AU185" s="273" t="s">
        <v>80</v>
      </c>
      <c r="AV185" s="13" t="s">
        <v>140</v>
      </c>
      <c r="AW185" s="13" t="s">
        <v>30</v>
      </c>
      <c r="AX185" s="13" t="s">
        <v>80</v>
      </c>
      <c r="AY185" s="273" t="s">
        <v>141</v>
      </c>
    </row>
    <row r="186" s="2" customFormat="1" ht="16.5" customHeight="1">
      <c r="A186" s="36"/>
      <c r="B186" s="37"/>
      <c r="C186" s="218" t="s">
        <v>392</v>
      </c>
      <c r="D186" s="218" t="s">
        <v>142</v>
      </c>
      <c r="E186" s="219" t="s">
        <v>393</v>
      </c>
      <c r="F186" s="220" t="s">
        <v>394</v>
      </c>
      <c r="G186" s="221" t="s">
        <v>232</v>
      </c>
      <c r="H186" s="222">
        <v>10</v>
      </c>
      <c r="I186" s="223"/>
      <c r="J186" s="224">
        <f>ROUND(I186*H186,2)</f>
        <v>0</v>
      </c>
      <c r="K186" s="225"/>
      <c r="L186" s="42"/>
      <c r="M186" s="226" t="s">
        <v>1</v>
      </c>
      <c r="N186" s="227" t="s">
        <v>38</v>
      </c>
      <c r="O186" s="89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30" t="s">
        <v>140</v>
      </c>
      <c r="AT186" s="230" t="s">
        <v>142</v>
      </c>
      <c r="AU186" s="230" t="s">
        <v>80</v>
      </c>
      <c r="AY186" s="15" t="s">
        <v>141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5" t="s">
        <v>80</v>
      </c>
      <c r="BK186" s="231">
        <f>ROUND(I186*H186,2)</f>
        <v>0</v>
      </c>
      <c r="BL186" s="15" t="s">
        <v>140</v>
      </c>
      <c r="BM186" s="230" t="s">
        <v>395</v>
      </c>
    </row>
    <row r="187" s="2" customFormat="1" ht="24.15" customHeight="1">
      <c r="A187" s="36"/>
      <c r="B187" s="37"/>
      <c r="C187" s="218" t="s">
        <v>7</v>
      </c>
      <c r="D187" s="218" t="s">
        <v>142</v>
      </c>
      <c r="E187" s="219" t="s">
        <v>396</v>
      </c>
      <c r="F187" s="220" t="s">
        <v>397</v>
      </c>
      <c r="G187" s="221" t="s">
        <v>232</v>
      </c>
      <c r="H187" s="222">
        <v>100</v>
      </c>
      <c r="I187" s="223"/>
      <c r="J187" s="224">
        <f>ROUND(I187*H187,2)</f>
        <v>0</v>
      </c>
      <c r="K187" s="225"/>
      <c r="L187" s="42"/>
      <c r="M187" s="226" t="s">
        <v>1</v>
      </c>
      <c r="N187" s="227" t="s">
        <v>38</v>
      </c>
      <c r="O187" s="89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0" t="s">
        <v>140</v>
      </c>
      <c r="AT187" s="230" t="s">
        <v>142</v>
      </c>
      <c r="AU187" s="230" t="s">
        <v>80</v>
      </c>
      <c r="AY187" s="15" t="s">
        <v>141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5" t="s">
        <v>80</v>
      </c>
      <c r="BK187" s="231">
        <f>ROUND(I187*H187,2)</f>
        <v>0</v>
      </c>
      <c r="BL187" s="15" t="s">
        <v>140</v>
      </c>
      <c r="BM187" s="230" t="s">
        <v>398</v>
      </c>
    </row>
    <row r="188" s="11" customFormat="1" ht="25.92" customHeight="1">
      <c r="A188" s="11"/>
      <c r="B188" s="204"/>
      <c r="C188" s="205"/>
      <c r="D188" s="206" t="s">
        <v>72</v>
      </c>
      <c r="E188" s="207" t="s">
        <v>250</v>
      </c>
      <c r="F188" s="207" t="s">
        <v>251</v>
      </c>
      <c r="G188" s="205"/>
      <c r="H188" s="205"/>
      <c r="I188" s="208"/>
      <c r="J188" s="209">
        <f>BK188</f>
        <v>0</v>
      </c>
      <c r="K188" s="205"/>
      <c r="L188" s="210"/>
      <c r="M188" s="211"/>
      <c r="N188" s="212"/>
      <c r="O188" s="212"/>
      <c r="P188" s="213">
        <f>SUM(P189:P193)</f>
        <v>0</v>
      </c>
      <c r="Q188" s="212"/>
      <c r="R188" s="213">
        <f>SUM(R189:R193)</f>
        <v>0.031658900000000004</v>
      </c>
      <c r="S188" s="212"/>
      <c r="T188" s="214">
        <f>SUM(T189:T193)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15" t="s">
        <v>140</v>
      </c>
      <c r="AT188" s="216" t="s">
        <v>72</v>
      </c>
      <c r="AU188" s="216" t="s">
        <v>73</v>
      </c>
      <c r="AY188" s="215" t="s">
        <v>141</v>
      </c>
      <c r="BK188" s="217">
        <f>SUM(BK189:BK193)</f>
        <v>0</v>
      </c>
    </row>
    <row r="189" s="2" customFormat="1" ht="44.25" customHeight="1">
      <c r="A189" s="36"/>
      <c r="B189" s="37"/>
      <c r="C189" s="218" t="s">
        <v>399</v>
      </c>
      <c r="D189" s="218" t="s">
        <v>142</v>
      </c>
      <c r="E189" s="219" t="s">
        <v>400</v>
      </c>
      <c r="F189" s="220" t="s">
        <v>401</v>
      </c>
      <c r="G189" s="221" t="s">
        <v>238</v>
      </c>
      <c r="H189" s="222">
        <v>13.23</v>
      </c>
      <c r="I189" s="223"/>
      <c r="J189" s="224">
        <f>ROUND(I189*H189,2)</f>
        <v>0</v>
      </c>
      <c r="K189" s="225"/>
      <c r="L189" s="42"/>
      <c r="M189" s="226" t="s">
        <v>1</v>
      </c>
      <c r="N189" s="227" t="s">
        <v>38</v>
      </c>
      <c r="O189" s="89"/>
      <c r="P189" s="228">
        <f>O189*H189</f>
        <v>0</v>
      </c>
      <c r="Q189" s="228">
        <v>0.00063000000000000003</v>
      </c>
      <c r="R189" s="228">
        <f>Q189*H189</f>
        <v>0.008334900000000001</v>
      </c>
      <c r="S189" s="228">
        <v>0</v>
      </c>
      <c r="T189" s="22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0" t="s">
        <v>140</v>
      </c>
      <c r="AT189" s="230" t="s">
        <v>142</v>
      </c>
      <c r="AU189" s="230" t="s">
        <v>80</v>
      </c>
      <c r="AY189" s="15" t="s">
        <v>141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5" t="s">
        <v>80</v>
      </c>
      <c r="BK189" s="231">
        <f>ROUND(I189*H189,2)</f>
        <v>0</v>
      </c>
      <c r="BL189" s="15" t="s">
        <v>140</v>
      </c>
      <c r="BM189" s="230" t="s">
        <v>402</v>
      </c>
    </row>
    <row r="190" s="2" customFormat="1">
      <c r="A190" s="36"/>
      <c r="B190" s="37"/>
      <c r="C190" s="38"/>
      <c r="D190" s="232" t="s">
        <v>147</v>
      </c>
      <c r="E190" s="38"/>
      <c r="F190" s="233" t="s">
        <v>403</v>
      </c>
      <c r="G190" s="38"/>
      <c r="H190" s="38"/>
      <c r="I190" s="234"/>
      <c r="J190" s="38"/>
      <c r="K190" s="38"/>
      <c r="L190" s="42"/>
      <c r="M190" s="235"/>
      <c r="N190" s="236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147</v>
      </c>
      <c r="AU190" s="15" t="s">
        <v>80</v>
      </c>
    </row>
    <row r="191" s="12" customFormat="1">
      <c r="A191" s="12"/>
      <c r="B191" s="241"/>
      <c r="C191" s="242"/>
      <c r="D191" s="232" t="s">
        <v>241</v>
      </c>
      <c r="E191" s="243" t="s">
        <v>1</v>
      </c>
      <c r="F191" s="244" t="s">
        <v>404</v>
      </c>
      <c r="G191" s="242"/>
      <c r="H191" s="245">
        <v>13.23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51" t="s">
        <v>241</v>
      </c>
      <c r="AU191" s="251" t="s">
        <v>80</v>
      </c>
      <c r="AV191" s="12" t="s">
        <v>86</v>
      </c>
      <c r="AW191" s="12" t="s">
        <v>30</v>
      </c>
      <c r="AX191" s="12" t="s">
        <v>80</v>
      </c>
      <c r="AY191" s="251" t="s">
        <v>141</v>
      </c>
    </row>
    <row r="192" s="2" customFormat="1" ht="33" customHeight="1">
      <c r="A192" s="36"/>
      <c r="B192" s="37"/>
      <c r="C192" s="218" t="s">
        <v>405</v>
      </c>
      <c r="D192" s="218" t="s">
        <v>142</v>
      </c>
      <c r="E192" s="219" t="s">
        <v>406</v>
      </c>
      <c r="F192" s="220" t="s">
        <v>407</v>
      </c>
      <c r="G192" s="221" t="s">
        <v>232</v>
      </c>
      <c r="H192" s="222">
        <v>137.19999999999999</v>
      </c>
      <c r="I192" s="223"/>
      <c r="J192" s="224">
        <f>ROUND(I192*H192,2)</f>
        <v>0</v>
      </c>
      <c r="K192" s="225"/>
      <c r="L192" s="42"/>
      <c r="M192" s="226" t="s">
        <v>1</v>
      </c>
      <c r="N192" s="227" t="s">
        <v>38</v>
      </c>
      <c r="O192" s="89"/>
      <c r="P192" s="228">
        <f>O192*H192</f>
        <v>0</v>
      </c>
      <c r="Q192" s="228">
        <v>0.00017000000000000001</v>
      </c>
      <c r="R192" s="228">
        <f>Q192*H192</f>
        <v>0.023324000000000001</v>
      </c>
      <c r="S192" s="228">
        <v>0</v>
      </c>
      <c r="T192" s="22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30" t="s">
        <v>140</v>
      </c>
      <c r="AT192" s="230" t="s">
        <v>142</v>
      </c>
      <c r="AU192" s="230" t="s">
        <v>80</v>
      </c>
      <c r="AY192" s="15" t="s">
        <v>141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5" t="s">
        <v>80</v>
      </c>
      <c r="BK192" s="231">
        <f>ROUND(I192*H192,2)</f>
        <v>0</v>
      </c>
      <c r="BL192" s="15" t="s">
        <v>140</v>
      </c>
      <c r="BM192" s="230" t="s">
        <v>408</v>
      </c>
    </row>
    <row r="193" s="12" customFormat="1">
      <c r="A193" s="12"/>
      <c r="B193" s="241"/>
      <c r="C193" s="242"/>
      <c r="D193" s="232" t="s">
        <v>241</v>
      </c>
      <c r="E193" s="243" t="s">
        <v>1</v>
      </c>
      <c r="F193" s="244" t="s">
        <v>409</v>
      </c>
      <c r="G193" s="242"/>
      <c r="H193" s="245">
        <v>137.19999999999999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51" t="s">
        <v>241</v>
      </c>
      <c r="AU193" s="251" t="s">
        <v>80</v>
      </c>
      <c r="AV193" s="12" t="s">
        <v>86</v>
      </c>
      <c r="AW193" s="12" t="s">
        <v>30</v>
      </c>
      <c r="AX193" s="12" t="s">
        <v>80</v>
      </c>
      <c r="AY193" s="251" t="s">
        <v>141</v>
      </c>
    </row>
    <row r="194" s="11" customFormat="1" ht="25.92" customHeight="1">
      <c r="A194" s="11"/>
      <c r="B194" s="204"/>
      <c r="C194" s="205"/>
      <c r="D194" s="206" t="s">
        <v>72</v>
      </c>
      <c r="E194" s="207" t="s">
        <v>268</v>
      </c>
      <c r="F194" s="207" t="s">
        <v>269</v>
      </c>
      <c r="G194" s="205"/>
      <c r="H194" s="205"/>
      <c r="I194" s="208"/>
      <c r="J194" s="209">
        <f>BK194</f>
        <v>0</v>
      </c>
      <c r="K194" s="205"/>
      <c r="L194" s="210"/>
      <c r="M194" s="211"/>
      <c r="N194" s="212"/>
      <c r="O194" s="212"/>
      <c r="P194" s="213">
        <f>P195</f>
        <v>0</v>
      </c>
      <c r="Q194" s="212"/>
      <c r="R194" s="213">
        <f>R195</f>
        <v>0</v>
      </c>
      <c r="S194" s="212"/>
      <c r="T194" s="214">
        <f>T195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15" t="s">
        <v>80</v>
      </c>
      <c r="AT194" s="216" t="s">
        <v>72</v>
      </c>
      <c r="AU194" s="216" t="s">
        <v>73</v>
      </c>
      <c r="AY194" s="215" t="s">
        <v>141</v>
      </c>
      <c r="BK194" s="217">
        <f>BK195</f>
        <v>0</v>
      </c>
    </row>
    <row r="195" s="2" customFormat="1" ht="33" customHeight="1">
      <c r="A195" s="36"/>
      <c r="B195" s="37"/>
      <c r="C195" s="218" t="s">
        <v>410</v>
      </c>
      <c r="D195" s="218" t="s">
        <v>142</v>
      </c>
      <c r="E195" s="219" t="s">
        <v>270</v>
      </c>
      <c r="F195" s="220" t="s">
        <v>271</v>
      </c>
      <c r="G195" s="221" t="s">
        <v>272</v>
      </c>
      <c r="H195" s="222">
        <v>17.79252</v>
      </c>
      <c r="I195" s="223"/>
      <c r="J195" s="224">
        <f>ROUND(I195*H195,2)</f>
        <v>0</v>
      </c>
      <c r="K195" s="225"/>
      <c r="L195" s="42"/>
      <c r="M195" s="226" t="s">
        <v>1</v>
      </c>
      <c r="N195" s="227" t="s">
        <v>38</v>
      </c>
      <c r="O195" s="89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30" t="s">
        <v>140</v>
      </c>
      <c r="AT195" s="230" t="s">
        <v>142</v>
      </c>
      <c r="AU195" s="230" t="s">
        <v>80</v>
      </c>
      <c r="AY195" s="15" t="s">
        <v>141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5" t="s">
        <v>80</v>
      </c>
      <c r="BK195" s="231">
        <f>ROUND(I195*H195,2)</f>
        <v>0</v>
      </c>
      <c r="BL195" s="15" t="s">
        <v>140</v>
      </c>
      <c r="BM195" s="230" t="s">
        <v>411</v>
      </c>
    </row>
    <row r="196" s="11" customFormat="1" ht="25.92" customHeight="1">
      <c r="A196" s="11"/>
      <c r="B196" s="204"/>
      <c r="C196" s="205"/>
      <c r="D196" s="206" t="s">
        <v>72</v>
      </c>
      <c r="E196" s="207" t="s">
        <v>274</v>
      </c>
      <c r="F196" s="207" t="s">
        <v>275</v>
      </c>
      <c r="G196" s="205"/>
      <c r="H196" s="205"/>
      <c r="I196" s="208"/>
      <c r="J196" s="209">
        <f>BK196</f>
        <v>0</v>
      </c>
      <c r="K196" s="205"/>
      <c r="L196" s="210"/>
      <c r="M196" s="211"/>
      <c r="N196" s="212"/>
      <c r="O196" s="212"/>
      <c r="P196" s="213">
        <f>SUM(P197:P203)</f>
        <v>0</v>
      </c>
      <c r="Q196" s="212"/>
      <c r="R196" s="213">
        <f>SUM(R197:R203)</f>
        <v>0</v>
      </c>
      <c r="S196" s="212"/>
      <c r="T196" s="214">
        <f>SUM(T197:T203)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215" t="s">
        <v>80</v>
      </c>
      <c r="AT196" s="216" t="s">
        <v>72</v>
      </c>
      <c r="AU196" s="216" t="s">
        <v>73</v>
      </c>
      <c r="AY196" s="215" t="s">
        <v>141</v>
      </c>
      <c r="BK196" s="217">
        <f>SUM(BK197:BK203)</f>
        <v>0</v>
      </c>
    </row>
    <row r="197" s="2" customFormat="1" ht="37.8" customHeight="1">
      <c r="A197" s="36"/>
      <c r="B197" s="37"/>
      <c r="C197" s="218" t="s">
        <v>412</v>
      </c>
      <c r="D197" s="218" t="s">
        <v>142</v>
      </c>
      <c r="E197" s="219" t="s">
        <v>279</v>
      </c>
      <c r="F197" s="220" t="s">
        <v>280</v>
      </c>
      <c r="G197" s="221" t="s">
        <v>272</v>
      </c>
      <c r="H197" s="222">
        <v>237.01642000000001</v>
      </c>
      <c r="I197" s="223"/>
      <c r="J197" s="224">
        <f>ROUND(I197*H197,2)</f>
        <v>0</v>
      </c>
      <c r="K197" s="225"/>
      <c r="L197" s="42"/>
      <c r="M197" s="226" t="s">
        <v>1</v>
      </c>
      <c r="N197" s="227" t="s">
        <v>38</v>
      </c>
      <c r="O197" s="89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30" t="s">
        <v>140</v>
      </c>
      <c r="AT197" s="230" t="s">
        <v>142</v>
      </c>
      <c r="AU197" s="230" t="s">
        <v>80</v>
      </c>
      <c r="AY197" s="15" t="s">
        <v>141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5" t="s">
        <v>80</v>
      </c>
      <c r="BK197" s="231">
        <f>ROUND(I197*H197,2)</f>
        <v>0</v>
      </c>
      <c r="BL197" s="15" t="s">
        <v>140</v>
      </c>
      <c r="BM197" s="230" t="s">
        <v>413</v>
      </c>
    </row>
    <row r="198" s="2" customFormat="1">
      <c r="A198" s="36"/>
      <c r="B198" s="37"/>
      <c r="C198" s="38"/>
      <c r="D198" s="232" t="s">
        <v>147</v>
      </c>
      <c r="E198" s="38"/>
      <c r="F198" s="233" t="s">
        <v>282</v>
      </c>
      <c r="G198" s="38"/>
      <c r="H198" s="38"/>
      <c r="I198" s="234"/>
      <c r="J198" s="38"/>
      <c r="K198" s="38"/>
      <c r="L198" s="42"/>
      <c r="M198" s="235"/>
      <c r="N198" s="236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147</v>
      </c>
      <c r="AU198" s="15" t="s">
        <v>80</v>
      </c>
    </row>
    <row r="199" s="2" customFormat="1" ht="49.05" customHeight="1">
      <c r="A199" s="36"/>
      <c r="B199" s="37"/>
      <c r="C199" s="218" t="s">
        <v>414</v>
      </c>
      <c r="D199" s="218" t="s">
        <v>142</v>
      </c>
      <c r="E199" s="219" t="s">
        <v>283</v>
      </c>
      <c r="F199" s="220" t="s">
        <v>284</v>
      </c>
      <c r="G199" s="221" t="s">
        <v>272</v>
      </c>
      <c r="H199" s="222">
        <v>1185.0821000000001</v>
      </c>
      <c r="I199" s="223"/>
      <c r="J199" s="224">
        <f>ROUND(I199*H199,2)</f>
        <v>0</v>
      </c>
      <c r="K199" s="225"/>
      <c r="L199" s="42"/>
      <c r="M199" s="226" t="s">
        <v>1</v>
      </c>
      <c r="N199" s="227" t="s">
        <v>38</v>
      </c>
      <c r="O199" s="89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0" t="s">
        <v>140</v>
      </c>
      <c r="AT199" s="230" t="s">
        <v>142</v>
      </c>
      <c r="AU199" s="230" t="s">
        <v>80</v>
      </c>
      <c r="AY199" s="15" t="s">
        <v>141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5" t="s">
        <v>80</v>
      </c>
      <c r="BK199" s="231">
        <f>ROUND(I199*H199,2)</f>
        <v>0</v>
      </c>
      <c r="BL199" s="15" t="s">
        <v>140</v>
      </c>
      <c r="BM199" s="230" t="s">
        <v>415</v>
      </c>
    </row>
    <row r="200" s="12" customFormat="1">
      <c r="A200" s="12"/>
      <c r="B200" s="241"/>
      <c r="C200" s="242"/>
      <c r="D200" s="232" t="s">
        <v>241</v>
      </c>
      <c r="E200" s="243" t="s">
        <v>1</v>
      </c>
      <c r="F200" s="244" t="s">
        <v>416</v>
      </c>
      <c r="G200" s="242"/>
      <c r="H200" s="245">
        <v>1185.0821000000001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51" t="s">
        <v>241</v>
      </c>
      <c r="AU200" s="251" t="s">
        <v>80</v>
      </c>
      <c r="AV200" s="12" t="s">
        <v>86</v>
      </c>
      <c r="AW200" s="12" t="s">
        <v>30</v>
      </c>
      <c r="AX200" s="12" t="s">
        <v>80</v>
      </c>
      <c r="AY200" s="251" t="s">
        <v>141</v>
      </c>
    </row>
    <row r="201" s="2" customFormat="1" ht="55.5" customHeight="1">
      <c r="A201" s="36"/>
      <c r="B201" s="37"/>
      <c r="C201" s="218" t="s">
        <v>417</v>
      </c>
      <c r="D201" s="218" t="s">
        <v>142</v>
      </c>
      <c r="E201" s="219" t="s">
        <v>287</v>
      </c>
      <c r="F201" s="220" t="s">
        <v>288</v>
      </c>
      <c r="G201" s="221" t="s">
        <v>272</v>
      </c>
      <c r="H201" s="222">
        <v>237.01642000000001</v>
      </c>
      <c r="I201" s="223"/>
      <c r="J201" s="224">
        <f>ROUND(I201*H201,2)</f>
        <v>0</v>
      </c>
      <c r="K201" s="225"/>
      <c r="L201" s="42"/>
      <c r="M201" s="226" t="s">
        <v>1</v>
      </c>
      <c r="N201" s="227" t="s">
        <v>38</v>
      </c>
      <c r="O201" s="89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0" t="s">
        <v>140</v>
      </c>
      <c r="AT201" s="230" t="s">
        <v>142</v>
      </c>
      <c r="AU201" s="230" t="s">
        <v>80</v>
      </c>
      <c r="AY201" s="15" t="s">
        <v>141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5" t="s">
        <v>80</v>
      </c>
      <c r="BK201" s="231">
        <f>ROUND(I201*H201,2)</f>
        <v>0</v>
      </c>
      <c r="BL201" s="15" t="s">
        <v>140</v>
      </c>
      <c r="BM201" s="230" t="s">
        <v>418</v>
      </c>
    </row>
    <row r="202" s="2" customFormat="1" ht="37.8" customHeight="1">
      <c r="A202" s="36"/>
      <c r="B202" s="37"/>
      <c r="C202" s="218" t="s">
        <v>419</v>
      </c>
      <c r="D202" s="218" t="s">
        <v>142</v>
      </c>
      <c r="E202" s="219" t="s">
        <v>290</v>
      </c>
      <c r="F202" s="220" t="s">
        <v>291</v>
      </c>
      <c r="G202" s="221" t="s">
        <v>272</v>
      </c>
      <c r="H202" s="222">
        <v>237.01642000000001</v>
      </c>
      <c r="I202" s="223"/>
      <c r="J202" s="224">
        <f>ROUND(I202*H202,2)</f>
        <v>0</v>
      </c>
      <c r="K202" s="225"/>
      <c r="L202" s="42"/>
      <c r="M202" s="226" t="s">
        <v>1</v>
      </c>
      <c r="N202" s="227" t="s">
        <v>38</v>
      </c>
      <c r="O202" s="89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0" t="s">
        <v>140</v>
      </c>
      <c r="AT202" s="230" t="s">
        <v>142</v>
      </c>
      <c r="AU202" s="230" t="s">
        <v>80</v>
      </c>
      <c r="AY202" s="15" t="s">
        <v>141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5" t="s">
        <v>80</v>
      </c>
      <c r="BK202" s="231">
        <f>ROUND(I202*H202,2)</f>
        <v>0</v>
      </c>
      <c r="BL202" s="15" t="s">
        <v>140</v>
      </c>
      <c r="BM202" s="230" t="s">
        <v>420</v>
      </c>
    </row>
    <row r="203" s="2" customFormat="1" ht="44.25" customHeight="1">
      <c r="A203" s="36"/>
      <c r="B203" s="37"/>
      <c r="C203" s="218" t="s">
        <v>421</v>
      </c>
      <c r="D203" s="218" t="s">
        <v>142</v>
      </c>
      <c r="E203" s="219" t="s">
        <v>422</v>
      </c>
      <c r="F203" s="220" t="s">
        <v>295</v>
      </c>
      <c r="G203" s="221" t="s">
        <v>272</v>
      </c>
      <c r="H203" s="222">
        <v>237.01642000000001</v>
      </c>
      <c r="I203" s="223"/>
      <c r="J203" s="224">
        <f>ROUND(I203*H203,2)</f>
        <v>0</v>
      </c>
      <c r="K203" s="225"/>
      <c r="L203" s="42"/>
      <c r="M203" s="274" t="s">
        <v>1</v>
      </c>
      <c r="N203" s="275" t="s">
        <v>38</v>
      </c>
      <c r="O203" s="239"/>
      <c r="P203" s="276">
        <f>O203*H203</f>
        <v>0</v>
      </c>
      <c r="Q203" s="276">
        <v>0</v>
      </c>
      <c r="R203" s="276">
        <f>Q203*H203</f>
        <v>0</v>
      </c>
      <c r="S203" s="276">
        <v>0</v>
      </c>
      <c r="T203" s="277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30" t="s">
        <v>140</v>
      </c>
      <c r="AT203" s="230" t="s">
        <v>142</v>
      </c>
      <c r="AU203" s="230" t="s">
        <v>80</v>
      </c>
      <c r="AY203" s="15" t="s">
        <v>141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5" t="s">
        <v>80</v>
      </c>
      <c r="BK203" s="231">
        <f>ROUND(I203*H203,2)</f>
        <v>0</v>
      </c>
      <c r="BL203" s="15" t="s">
        <v>140</v>
      </c>
      <c r="BM203" s="230" t="s">
        <v>423</v>
      </c>
    </row>
    <row r="204" s="2" customFormat="1" ht="6.96" customHeight="1">
      <c r="A204" s="36"/>
      <c r="B204" s="64"/>
      <c r="C204" s="65"/>
      <c r="D204" s="65"/>
      <c r="E204" s="65"/>
      <c r="F204" s="65"/>
      <c r="G204" s="65"/>
      <c r="H204" s="65"/>
      <c r="I204" s="65"/>
      <c r="J204" s="65"/>
      <c r="K204" s="65"/>
      <c r="L204" s="42"/>
      <c r="M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</row>
  </sheetData>
  <sheetProtection sheet="1" autoFilter="0" formatColumns="0" formatRows="0" objects="1" scenarios="1" spinCount="100000" saltValue="GerDJl8SpuVe0Hg0+2/PBio7hQYmiMVRT2cQ+hII80RKhpA7PnCluCBHrlTsh4x9wl6kkoJ/HOBE0qOldD/O2g==" hashValue="BgB4/PjoXVjo09zy+AB/t377tk+zMHBm6bedOUeNJe1lq88ZSWTZ1hmsVE6O8obXBczXF0Dsugl0kpdyty7gig==" algorithmName="SHA-512" password="CC35"/>
  <autoFilter ref="C127:K2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114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Bystřice, ústí - Olomouc - Bělidla - nánosy, oprava opevnění</v>
      </c>
      <c r="F7" s="148"/>
      <c r="G7" s="148"/>
      <c r="H7" s="148"/>
      <c r="L7" s="18"/>
    </row>
    <row r="8" s="1" customFormat="1" ht="12" customHeight="1">
      <c r="B8" s="18"/>
      <c r="D8" s="148" t="s">
        <v>115</v>
      </c>
      <c r="L8" s="18"/>
    </row>
    <row r="9" s="2" customFormat="1" ht="23.25" customHeight="1">
      <c r="A9" s="36"/>
      <c r="B9" s="42"/>
      <c r="C9" s="36"/>
      <c r="D9" s="36"/>
      <c r="E9" s="149" t="s">
        <v>212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117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424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22. 2. 2024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ROUND((SUM(BE123:BE135)),  2)</f>
        <v>0</v>
      </c>
      <c r="G35" s="36"/>
      <c r="H35" s="36"/>
      <c r="I35" s="162">
        <v>0.20999999999999999</v>
      </c>
      <c r="J35" s="161">
        <f>ROUND(((SUM(BE123:BE135))*I35),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ROUND((SUM(BF123:BF135)),  2)</f>
        <v>0</v>
      </c>
      <c r="G36" s="36"/>
      <c r="H36" s="36"/>
      <c r="I36" s="162">
        <v>0.14999999999999999</v>
      </c>
      <c r="J36" s="161">
        <f>ROUND(((SUM(BF123:BF135))*I36),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ROUND((SUM(BG123:BG135)),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ROUND((SUM(BH123:BH135)),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ROUND((SUM(BI123:BI135)),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Bystřice, ústí - Olomouc - Bělidla - nánosy, oprava opevnění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115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212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117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003 - Zajištění stability základových pasů opěrných zdí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22. 2. 2024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120</v>
      </c>
      <c r="D96" s="183"/>
      <c r="E96" s="183"/>
      <c r="F96" s="183"/>
      <c r="G96" s="183"/>
      <c r="H96" s="183"/>
      <c r="I96" s="183"/>
      <c r="J96" s="184" t="s">
        <v>121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122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186"/>
      <c r="C99" s="187"/>
      <c r="D99" s="188" t="s">
        <v>214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425</v>
      </c>
      <c r="E100" s="189"/>
      <c r="F100" s="189"/>
      <c r="G100" s="189"/>
      <c r="H100" s="189"/>
      <c r="I100" s="189"/>
      <c r="J100" s="190">
        <f>J128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219</v>
      </c>
      <c r="E101" s="189"/>
      <c r="F101" s="189"/>
      <c r="G101" s="189"/>
      <c r="H101" s="189"/>
      <c r="I101" s="189"/>
      <c r="J101" s="190">
        <f>J134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125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Bystřice, ústí - Olomouc - Bělidla - nánosy, oprava opevnění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115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23.25" customHeight="1">
      <c r="A113" s="36"/>
      <c r="B113" s="37"/>
      <c r="C113" s="38"/>
      <c r="D113" s="38"/>
      <c r="E113" s="181" t="s">
        <v>212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117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003 - Zajištění stability základových pasů opěrných zdí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22. 2. 2024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126</v>
      </c>
      <c r="D122" s="195" t="s">
        <v>58</v>
      </c>
      <c r="E122" s="195" t="s">
        <v>54</v>
      </c>
      <c r="F122" s="195" t="s">
        <v>55</v>
      </c>
      <c r="G122" s="195" t="s">
        <v>127</v>
      </c>
      <c r="H122" s="195" t="s">
        <v>128</v>
      </c>
      <c r="I122" s="195" t="s">
        <v>129</v>
      </c>
      <c r="J122" s="196" t="s">
        <v>121</v>
      </c>
      <c r="K122" s="197" t="s">
        <v>130</v>
      </c>
      <c r="L122" s="198"/>
      <c r="M122" s="98" t="s">
        <v>1</v>
      </c>
      <c r="N122" s="99" t="s">
        <v>37</v>
      </c>
      <c r="O122" s="99" t="s">
        <v>131</v>
      </c>
      <c r="P122" s="99" t="s">
        <v>132</v>
      </c>
      <c r="Q122" s="99" t="s">
        <v>133</v>
      </c>
      <c r="R122" s="99" t="s">
        <v>134</v>
      </c>
      <c r="S122" s="99" t="s">
        <v>135</v>
      </c>
      <c r="T122" s="100" t="s">
        <v>136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137</v>
      </c>
      <c r="D123" s="38"/>
      <c r="E123" s="38"/>
      <c r="F123" s="38"/>
      <c r="G123" s="38"/>
      <c r="H123" s="38"/>
      <c r="I123" s="38"/>
      <c r="J123" s="199">
        <f>BK123</f>
        <v>0</v>
      </c>
      <c r="K123" s="38"/>
      <c r="L123" s="42"/>
      <c r="M123" s="101"/>
      <c r="N123" s="200"/>
      <c r="O123" s="102"/>
      <c r="P123" s="201">
        <f>P124+P128+P134</f>
        <v>0</v>
      </c>
      <c r="Q123" s="102"/>
      <c r="R123" s="201">
        <f>R124+R128+R134</f>
        <v>380.27059199999997</v>
      </c>
      <c r="S123" s="102"/>
      <c r="T123" s="202">
        <f>T124+T128+T134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82</v>
      </c>
      <c r="BK123" s="203">
        <f>BK124+BK128+BK134</f>
        <v>0</v>
      </c>
    </row>
    <row r="124" s="11" customFormat="1" ht="25.92" customHeight="1">
      <c r="A124" s="11"/>
      <c r="B124" s="204"/>
      <c r="C124" s="205"/>
      <c r="D124" s="206" t="s">
        <v>72</v>
      </c>
      <c r="E124" s="207" t="s">
        <v>80</v>
      </c>
      <c r="F124" s="207" t="s">
        <v>221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SUM(P125:P127)</f>
        <v>0</v>
      </c>
      <c r="Q124" s="212"/>
      <c r="R124" s="213">
        <f>SUM(R125:R127)</f>
        <v>0</v>
      </c>
      <c r="S124" s="212"/>
      <c r="T124" s="214">
        <f>SUM(T125:T127)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140</v>
      </c>
      <c r="AT124" s="216" t="s">
        <v>72</v>
      </c>
      <c r="AU124" s="216" t="s">
        <v>73</v>
      </c>
      <c r="AY124" s="215" t="s">
        <v>141</v>
      </c>
      <c r="BK124" s="217">
        <f>SUM(BK125:BK127)</f>
        <v>0</v>
      </c>
    </row>
    <row r="125" s="2" customFormat="1" ht="49.05" customHeight="1">
      <c r="A125" s="36"/>
      <c r="B125" s="37"/>
      <c r="C125" s="218" t="s">
        <v>80</v>
      </c>
      <c r="D125" s="218" t="s">
        <v>142</v>
      </c>
      <c r="E125" s="219" t="s">
        <v>426</v>
      </c>
      <c r="F125" s="220" t="s">
        <v>427</v>
      </c>
      <c r="G125" s="221" t="s">
        <v>224</v>
      </c>
      <c r="H125" s="222">
        <v>134.90000000000001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140</v>
      </c>
      <c r="AT125" s="230" t="s">
        <v>142</v>
      </c>
      <c r="AU125" s="230" t="s">
        <v>80</v>
      </c>
      <c r="AY125" s="15" t="s">
        <v>141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140</v>
      </c>
      <c r="BM125" s="230" t="s">
        <v>428</v>
      </c>
    </row>
    <row r="126" s="2" customFormat="1" ht="90" customHeight="1">
      <c r="A126" s="36"/>
      <c r="B126" s="37"/>
      <c r="C126" s="218" t="s">
        <v>86</v>
      </c>
      <c r="D126" s="218" t="s">
        <v>142</v>
      </c>
      <c r="E126" s="219" t="s">
        <v>429</v>
      </c>
      <c r="F126" s="220" t="s">
        <v>430</v>
      </c>
      <c r="G126" s="221" t="s">
        <v>224</v>
      </c>
      <c r="H126" s="222">
        <v>134.90000000000001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38</v>
      </c>
      <c r="O126" s="89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140</v>
      </c>
      <c r="AT126" s="230" t="s">
        <v>142</v>
      </c>
      <c r="AU126" s="230" t="s">
        <v>80</v>
      </c>
      <c r="AY126" s="15" t="s">
        <v>141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80</v>
      </c>
      <c r="BK126" s="231">
        <f>ROUND(I126*H126,2)</f>
        <v>0</v>
      </c>
      <c r="BL126" s="15" t="s">
        <v>140</v>
      </c>
      <c r="BM126" s="230" t="s">
        <v>431</v>
      </c>
    </row>
    <row r="127" s="2" customFormat="1" ht="37.8" customHeight="1">
      <c r="A127" s="36"/>
      <c r="B127" s="37"/>
      <c r="C127" s="218" t="s">
        <v>153</v>
      </c>
      <c r="D127" s="218" t="s">
        <v>142</v>
      </c>
      <c r="E127" s="219" t="s">
        <v>432</v>
      </c>
      <c r="F127" s="220" t="s">
        <v>433</v>
      </c>
      <c r="G127" s="221" t="s">
        <v>224</v>
      </c>
      <c r="H127" s="222">
        <v>134.90000000000001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38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140</v>
      </c>
      <c r="AT127" s="230" t="s">
        <v>142</v>
      </c>
      <c r="AU127" s="230" t="s">
        <v>80</v>
      </c>
      <c r="AY127" s="15" t="s">
        <v>141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80</v>
      </c>
      <c r="BK127" s="231">
        <f>ROUND(I127*H127,2)</f>
        <v>0</v>
      </c>
      <c r="BL127" s="15" t="s">
        <v>140</v>
      </c>
      <c r="BM127" s="230" t="s">
        <v>434</v>
      </c>
    </row>
    <row r="128" s="11" customFormat="1" ht="25.92" customHeight="1">
      <c r="A128" s="11"/>
      <c r="B128" s="204"/>
      <c r="C128" s="205"/>
      <c r="D128" s="206" t="s">
        <v>72</v>
      </c>
      <c r="E128" s="207" t="s">
        <v>140</v>
      </c>
      <c r="F128" s="207" t="s">
        <v>435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SUM(P129:P133)</f>
        <v>0</v>
      </c>
      <c r="Q128" s="212"/>
      <c r="R128" s="213">
        <f>SUM(R129:R133)</f>
        <v>380.27059199999997</v>
      </c>
      <c r="S128" s="212"/>
      <c r="T128" s="214">
        <f>SUM(T129:T133)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140</v>
      </c>
      <c r="AT128" s="216" t="s">
        <v>72</v>
      </c>
      <c r="AU128" s="216" t="s">
        <v>73</v>
      </c>
      <c r="AY128" s="215" t="s">
        <v>141</v>
      </c>
      <c r="BK128" s="217">
        <f>SUM(BK129:BK133)</f>
        <v>0</v>
      </c>
    </row>
    <row r="129" s="2" customFormat="1" ht="37.8" customHeight="1">
      <c r="A129" s="36"/>
      <c r="B129" s="37"/>
      <c r="C129" s="218" t="s">
        <v>140</v>
      </c>
      <c r="D129" s="218" t="s">
        <v>142</v>
      </c>
      <c r="E129" s="219" t="s">
        <v>436</v>
      </c>
      <c r="F129" s="220" t="s">
        <v>437</v>
      </c>
      <c r="G129" s="221" t="s">
        <v>224</v>
      </c>
      <c r="H129" s="222">
        <v>190.44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38</v>
      </c>
      <c r="O129" s="89"/>
      <c r="P129" s="228">
        <f>O129*H129</f>
        <v>0</v>
      </c>
      <c r="Q129" s="228">
        <v>1.9967999999999999</v>
      </c>
      <c r="R129" s="228">
        <f>Q129*H129</f>
        <v>380.27059199999997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140</v>
      </c>
      <c r="AT129" s="230" t="s">
        <v>142</v>
      </c>
      <c r="AU129" s="230" t="s">
        <v>80</v>
      </c>
      <c r="AY129" s="15" t="s">
        <v>141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80</v>
      </c>
      <c r="BK129" s="231">
        <f>ROUND(I129*H129,2)</f>
        <v>0</v>
      </c>
      <c r="BL129" s="15" t="s">
        <v>140</v>
      </c>
      <c r="BM129" s="230" t="s">
        <v>438</v>
      </c>
    </row>
    <row r="130" s="2" customFormat="1">
      <c r="A130" s="36"/>
      <c r="B130" s="37"/>
      <c r="C130" s="38"/>
      <c r="D130" s="232" t="s">
        <v>147</v>
      </c>
      <c r="E130" s="38"/>
      <c r="F130" s="233" t="s">
        <v>439</v>
      </c>
      <c r="G130" s="38"/>
      <c r="H130" s="38"/>
      <c r="I130" s="234"/>
      <c r="J130" s="38"/>
      <c r="K130" s="38"/>
      <c r="L130" s="42"/>
      <c r="M130" s="235"/>
      <c r="N130" s="236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147</v>
      </c>
      <c r="AU130" s="15" t="s">
        <v>80</v>
      </c>
    </row>
    <row r="131" s="12" customFormat="1">
      <c r="A131" s="12"/>
      <c r="B131" s="241"/>
      <c r="C131" s="242"/>
      <c r="D131" s="232" t="s">
        <v>241</v>
      </c>
      <c r="E131" s="243" t="s">
        <v>1</v>
      </c>
      <c r="F131" s="244" t="s">
        <v>440</v>
      </c>
      <c r="G131" s="242"/>
      <c r="H131" s="245">
        <v>100.74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1" t="s">
        <v>241</v>
      </c>
      <c r="AU131" s="251" t="s">
        <v>80</v>
      </c>
      <c r="AV131" s="12" t="s">
        <v>86</v>
      </c>
      <c r="AW131" s="12" t="s">
        <v>30</v>
      </c>
      <c r="AX131" s="12" t="s">
        <v>73</v>
      </c>
      <c r="AY131" s="251" t="s">
        <v>141</v>
      </c>
    </row>
    <row r="132" s="12" customFormat="1">
      <c r="A132" s="12"/>
      <c r="B132" s="241"/>
      <c r="C132" s="242"/>
      <c r="D132" s="232" t="s">
        <v>241</v>
      </c>
      <c r="E132" s="243" t="s">
        <v>1</v>
      </c>
      <c r="F132" s="244" t="s">
        <v>441</v>
      </c>
      <c r="G132" s="242"/>
      <c r="H132" s="245">
        <v>89.700000000000003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241</v>
      </c>
      <c r="AU132" s="251" t="s">
        <v>80</v>
      </c>
      <c r="AV132" s="12" t="s">
        <v>86</v>
      </c>
      <c r="AW132" s="12" t="s">
        <v>30</v>
      </c>
      <c r="AX132" s="12" t="s">
        <v>73</v>
      </c>
      <c r="AY132" s="251" t="s">
        <v>141</v>
      </c>
    </row>
    <row r="133" s="13" customFormat="1">
      <c r="A133" s="13"/>
      <c r="B133" s="263"/>
      <c r="C133" s="264"/>
      <c r="D133" s="232" t="s">
        <v>241</v>
      </c>
      <c r="E133" s="265" t="s">
        <v>1</v>
      </c>
      <c r="F133" s="266" t="s">
        <v>335</v>
      </c>
      <c r="G133" s="264"/>
      <c r="H133" s="267">
        <v>190.44</v>
      </c>
      <c r="I133" s="268"/>
      <c r="J133" s="264"/>
      <c r="K133" s="264"/>
      <c r="L133" s="269"/>
      <c r="M133" s="270"/>
      <c r="N133" s="271"/>
      <c r="O133" s="271"/>
      <c r="P133" s="271"/>
      <c r="Q133" s="271"/>
      <c r="R133" s="271"/>
      <c r="S133" s="271"/>
      <c r="T133" s="27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3" t="s">
        <v>241</v>
      </c>
      <c r="AU133" s="273" t="s">
        <v>80</v>
      </c>
      <c r="AV133" s="13" t="s">
        <v>140</v>
      </c>
      <c r="AW133" s="13" t="s">
        <v>30</v>
      </c>
      <c r="AX133" s="13" t="s">
        <v>80</v>
      </c>
      <c r="AY133" s="273" t="s">
        <v>141</v>
      </c>
    </row>
    <row r="134" s="11" customFormat="1" ht="25.92" customHeight="1">
      <c r="A134" s="11"/>
      <c r="B134" s="204"/>
      <c r="C134" s="205"/>
      <c r="D134" s="206" t="s">
        <v>72</v>
      </c>
      <c r="E134" s="207" t="s">
        <v>268</v>
      </c>
      <c r="F134" s="207" t="s">
        <v>269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P135</f>
        <v>0</v>
      </c>
      <c r="Q134" s="212"/>
      <c r="R134" s="213">
        <f>R135</f>
        <v>0</v>
      </c>
      <c r="S134" s="212"/>
      <c r="T134" s="214">
        <f>T135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15" t="s">
        <v>80</v>
      </c>
      <c r="AT134" s="216" t="s">
        <v>72</v>
      </c>
      <c r="AU134" s="216" t="s">
        <v>73</v>
      </c>
      <c r="AY134" s="215" t="s">
        <v>141</v>
      </c>
      <c r="BK134" s="217">
        <f>BK135</f>
        <v>0</v>
      </c>
    </row>
    <row r="135" s="2" customFormat="1" ht="33" customHeight="1">
      <c r="A135" s="36"/>
      <c r="B135" s="37"/>
      <c r="C135" s="218" t="s">
        <v>162</v>
      </c>
      <c r="D135" s="218" t="s">
        <v>142</v>
      </c>
      <c r="E135" s="219" t="s">
        <v>270</v>
      </c>
      <c r="F135" s="220" t="s">
        <v>271</v>
      </c>
      <c r="G135" s="221" t="s">
        <v>272</v>
      </c>
      <c r="H135" s="222">
        <v>380.27059000000003</v>
      </c>
      <c r="I135" s="223"/>
      <c r="J135" s="224">
        <f>ROUND(I135*H135,2)</f>
        <v>0</v>
      </c>
      <c r="K135" s="225"/>
      <c r="L135" s="42"/>
      <c r="M135" s="274" t="s">
        <v>1</v>
      </c>
      <c r="N135" s="275" t="s">
        <v>38</v>
      </c>
      <c r="O135" s="239"/>
      <c r="P135" s="276">
        <f>O135*H135</f>
        <v>0</v>
      </c>
      <c r="Q135" s="276">
        <v>0</v>
      </c>
      <c r="R135" s="276">
        <f>Q135*H135</f>
        <v>0</v>
      </c>
      <c r="S135" s="276">
        <v>0</v>
      </c>
      <c r="T135" s="27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140</v>
      </c>
      <c r="AT135" s="230" t="s">
        <v>142</v>
      </c>
      <c r="AU135" s="230" t="s">
        <v>80</v>
      </c>
      <c r="AY135" s="15" t="s">
        <v>141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140</v>
      </c>
      <c r="BM135" s="230" t="s">
        <v>442</v>
      </c>
    </row>
    <row r="136" s="2" customFormat="1" ht="6.96" customHeight="1">
      <c r="A136" s="36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YEe6yFpWIephdAVD0xC3kHspn+JYYSjNkVlZGklnSefVfPQlauJBFYvicdyFMs5Y2K8lPmpwbzTta9+iqQpwzg==" hashValue="EcT7tQm3FtfpWizRuhyP9OaGw8D2kKcKs1s2s2MWFK4MM85yz9e8AE2/A3n9aUbtsICpka2F4+/3AvdEQaR4Sg==" algorithmName="SHA-512" password="CC35"/>
  <autoFilter ref="C122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114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Bystřice, ústí - Olomouc - Bělidla - nánosy, oprava opevnění</v>
      </c>
      <c r="F7" s="148"/>
      <c r="G7" s="148"/>
      <c r="H7" s="148"/>
      <c r="L7" s="18"/>
    </row>
    <row r="8" s="1" customFormat="1" ht="12" customHeight="1">
      <c r="B8" s="18"/>
      <c r="D8" s="148" t="s">
        <v>115</v>
      </c>
      <c r="L8" s="18"/>
    </row>
    <row r="9" s="2" customFormat="1" ht="23.25" customHeight="1">
      <c r="A9" s="36"/>
      <c r="B9" s="42"/>
      <c r="C9" s="36"/>
      <c r="D9" s="36"/>
      <c r="E9" s="149" t="s">
        <v>212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117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443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22. 2. 2024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ROUND(J126,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ROUND((SUM(BE126:BE163)),  2)</f>
        <v>0</v>
      </c>
      <c r="G35" s="36"/>
      <c r="H35" s="36"/>
      <c r="I35" s="162">
        <v>0.20999999999999999</v>
      </c>
      <c r="J35" s="161">
        <f>ROUND(((SUM(BE126:BE163))*I35),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ROUND((SUM(BF126:BF163)),  2)</f>
        <v>0</v>
      </c>
      <c r="G36" s="36"/>
      <c r="H36" s="36"/>
      <c r="I36" s="162">
        <v>0.14999999999999999</v>
      </c>
      <c r="J36" s="161">
        <f>ROUND(((SUM(BF126:BF163))*I36),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ROUND((SUM(BG126:BG163)),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ROUND((SUM(BH126:BH163)),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ROUND((SUM(BI126:BI163)),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Bystřice, ústí - Olomouc - Bělidla - nánosy, oprava opevnění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115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212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117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004 - Oprava schodů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22. 2. 2024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120</v>
      </c>
      <c r="D96" s="183"/>
      <c r="E96" s="183"/>
      <c r="F96" s="183"/>
      <c r="G96" s="183"/>
      <c r="H96" s="183"/>
      <c r="I96" s="183"/>
      <c r="J96" s="184" t="s">
        <v>121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122</v>
      </c>
      <c r="D98" s="38"/>
      <c r="E98" s="38"/>
      <c r="F98" s="38"/>
      <c r="G98" s="38"/>
      <c r="H98" s="38"/>
      <c r="I98" s="38"/>
      <c r="J98" s="108">
        <f>J126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186"/>
      <c r="C99" s="187"/>
      <c r="D99" s="188" t="s">
        <v>444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299</v>
      </c>
      <c r="E100" s="189"/>
      <c r="F100" s="189"/>
      <c r="G100" s="189"/>
      <c r="H100" s="189"/>
      <c r="I100" s="189"/>
      <c r="J100" s="190">
        <f>J128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425</v>
      </c>
      <c r="E101" s="189"/>
      <c r="F101" s="189"/>
      <c r="G101" s="189"/>
      <c r="H101" s="189"/>
      <c r="I101" s="189"/>
      <c r="J101" s="190">
        <f>J132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445</v>
      </c>
      <c r="E102" s="189"/>
      <c r="F102" s="189"/>
      <c r="G102" s="189"/>
      <c r="H102" s="189"/>
      <c r="I102" s="189"/>
      <c r="J102" s="190">
        <f>J147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219</v>
      </c>
      <c r="E103" s="189"/>
      <c r="F103" s="189"/>
      <c r="G103" s="189"/>
      <c r="H103" s="189"/>
      <c r="I103" s="189"/>
      <c r="J103" s="190">
        <f>J154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220</v>
      </c>
      <c r="E104" s="189"/>
      <c r="F104" s="189"/>
      <c r="G104" s="189"/>
      <c r="H104" s="189"/>
      <c r="I104" s="189"/>
      <c r="J104" s="190">
        <f>J156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125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81" t="str">
        <f>E7</f>
        <v>Bystřice, ústí - Olomouc - Bělidla - nánosy, oprava opevnění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" customFormat="1" ht="12" customHeight="1">
      <c r="B115" s="19"/>
      <c r="C115" s="30" t="s">
        <v>115</v>
      </c>
      <c r="D115" s="20"/>
      <c r="E115" s="20"/>
      <c r="F115" s="20"/>
      <c r="G115" s="20"/>
      <c r="H115" s="20"/>
      <c r="I115" s="20"/>
      <c r="J115" s="20"/>
      <c r="K115" s="20"/>
      <c r="L115" s="18"/>
    </row>
    <row r="116" s="2" customFormat="1" ht="23.25" customHeight="1">
      <c r="A116" s="36"/>
      <c r="B116" s="37"/>
      <c r="C116" s="38"/>
      <c r="D116" s="38"/>
      <c r="E116" s="181" t="s">
        <v>212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117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E11</f>
        <v>004 - Oprava schodů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F14</f>
        <v xml:space="preserve"> </v>
      </c>
      <c r="G120" s="38"/>
      <c r="H120" s="38"/>
      <c r="I120" s="30" t="s">
        <v>22</v>
      </c>
      <c r="J120" s="77" t="str">
        <f>IF(J14="","",J14)</f>
        <v>22. 2. 2024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E17</f>
        <v xml:space="preserve"> </v>
      </c>
      <c r="G122" s="38"/>
      <c r="H122" s="38"/>
      <c r="I122" s="30" t="s">
        <v>29</v>
      </c>
      <c r="J122" s="34" t="str">
        <f>E23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IF(E20="","",E20)</f>
        <v>Vyplň údaj</v>
      </c>
      <c r="G123" s="38"/>
      <c r="H123" s="38"/>
      <c r="I123" s="30" t="s">
        <v>31</v>
      </c>
      <c r="J123" s="34" t="str">
        <f>E26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0" customFormat="1" ht="29.28" customHeight="1">
      <c r="A125" s="192"/>
      <c r="B125" s="193"/>
      <c r="C125" s="194" t="s">
        <v>126</v>
      </c>
      <c r="D125" s="195" t="s">
        <v>58</v>
      </c>
      <c r="E125" s="195" t="s">
        <v>54</v>
      </c>
      <c r="F125" s="195" t="s">
        <v>55</v>
      </c>
      <c r="G125" s="195" t="s">
        <v>127</v>
      </c>
      <c r="H125" s="195" t="s">
        <v>128</v>
      </c>
      <c r="I125" s="195" t="s">
        <v>129</v>
      </c>
      <c r="J125" s="196" t="s">
        <v>121</v>
      </c>
      <c r="K125" s="197" t="s">
        <v>130</v>
      </c>
      <c r="L125" s="198"/>
      <c r="M125" s="98" t="s">
        <v>1</v>
      </c>
      <c r="N125" s="99" t="s">
        <v>37</v>
      </c>
      <c r="O125" s="99" t="s">
        <v>131</v>
      </c>
      <c r="P125" s="99" t="s">
        <v>132</v>
      </c>
      <c r="Q125" s="99" t="s">
        <v>133</v>
      </c>
      <c r="R125" s="99" t="s">
        <v>134</v>
      </c>
      <c r="S125" s="99" t="s">
        <v>135</v>
      </c>
      <c r="T125" s="100" t="s">
        <v>136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6"/>
      <c r="B126" s="37"/>
      <c r="C126" s="105" t="s">
        <v>137</v>
      </c>
      <c r="D126" s="38"/>
      <c r="E126" s="38"/>
      <c r="F126" s="38"/>
      <c r="G126" s="38"/>
      <c r="H126" s="38"/>
      <c r="I126" s="38"/>
      <c r="J126" s="199">
        <f>BK126</f>
        <v>0</v>
      </c>
      <c r="K126" s="38"/>
      <c r="L126" s="42"/>
      <c r="M126" s="101"/>
      <c r="N126" s="200"/>
      <c r="O126" s="102"/>
      <c r="P126" s="201">
        <f>P127+P128+P132+P147+P154+P156</f>
        <v>0</v>
      </c>
      <c r="Q126" s="102"/>
      <c r="R126" s="201">
        <f>R127+R128+R132+R147+R154+R156</f>
        <v>3.3221560000000006</v>
      </c>
      <c r="S126" s="102"/>
      <c r="T126" s="202">
        <f>T127+T128+T132+T147+T154+T156</f>
        <v>6.1687999999999992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82</v>
      </c>
      <c r="BK126" s="203">
        <f>BK127+BK128+BK132+BK147+BK154+BK156</f>
        <v>0</v>
      </c>
    </row>
    <row r="127" s="11" customFormat="1" ht="25.92" customHeight="1">
      <c r="A127" s="11"/>
      <c r="B127" s="204"/>
      <c r="C127" s="205"/>
      <c r="D127" s="206" t="s">
        <v>72</v>
      </c>
      <c r="E127" s="207" t="s">
        <v>446</v>
      </c>
      <c r="F127" s="207" t="s">
        <v>447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v>0</v>
      </c>
      <c r="Q127" s="212"/>
      <c r="R127" s="213">
        <v>0</v>
      </c>
      <c r="S127" s="212"/>
      <c r="T127" s="214"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5" t="s">
        <v>80</v>
      </c>
      <c r="AT127" s="216" t="s">
        <v>72</v>
      </c>
      <c r="AU127" s="216" t="s">
        <v>73</v>
      </c>
      <c r="AY127" s="215" t="s">
        <v>141</v>
      </c>
      <c r="BK127" s="217">
        <v>0</v>
      </c>
    </row>
    <row r="128" s="11" customFormat="1" ht="25.92" customHeight="1">
      <c r="A128" s="11"/>
      <c r="B128" s="204"/>
      <c r="C128" s="205"/>
      <c r="D128" s="206" t="s">
        <v>72</v>
      </c>
      <c r="E128" s="207" t="s">
        <v>153</v>
      </c>
      <c r="F128" s="207" t="s">
        <v>336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SUM(P129:P131)</f>
        <v>0</v>
      </c>
      <c r="Q128" s="212"/>
      <c r="R128" s="213">
        <f>SUM(R129:R131)</f>
        <v>0.0016080000000000001</v>
      </c>
      <c r="S128" s="212"/>
      <c r="T128" s="214">
        <f>SUM(T129:T131)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140</v>
      </c>
      <c r="AT128" s="216" t="s">
        <v>72</v>
      </c>
      <c r="AU128" s="216" t="s">
        <v>73</v>
      </c>
      <c r="AY128" s="215" t="s">
        <v>141</v>
      </c>
      <c r="BK128" s="217">
        <f>SUM(BK129:BK131)</f>
        <v>0</v>
      </c>
    </row>
    <row r="129" s="2" customFormat="1" ht="24.15" customHeight="1">
      <c r="A129" s="36"/>
      <c r="B129" s="37"/>
      <c r="C129" s="218" t="s">
        <v>80</v>
      </c>
      <c r="D129" s="218" t="s">
        <v>142</v>
      </c>
      <c r="E129" s="219" t="s">
        <v>448</v>
      </c>
      <c r="F129" s="220" t="s">
        <v>449</v>
      </c>
      <c r="G129" s="221" t="s">
        <v>238</v>
      </c>
      <c r="H129" s="222">
        <v>0.47999999999999998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38</v>
      </c>
      <c r="O129" s="89"/>
      <c r="P129" s="228">
        <f>O129*H129</f>
        <v>0</v>
      </c>
      <c r="Q129" s="228">
        <v>0.0033500000000000001</v>
      </c>
      <c r="R129" s="228">
        <f>Q129*H129</f>
        <v>0.0016080000000000001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140</v>
      </c>
      <c r="AT129" s="230" t="s">
        <v>142</v>
      </c>
      <c r="AU129" s="230" t="s">
        <v>80</v>
      </c>
      <c r="AY129" s="15" t="s">
        <v>141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80</v>
      </c>
      <c r="BK129" s="231">
        <f>ROUND(I129*H129,2)</f>
        <v>0</v>
      </c>
      <c r="BL129" s="15" t="s">
        <v>140</v>
      </c>
      <c r="BM129" s="230" t="s">
        <v>450</v>
      </c>
    </row>
    <row r="130" s="12" customFormat="1">
      <c r="A130" s="12"/>
      <c r="B130" s="241"/>
      <c r="C130" s="242"/>
      <c r="D130" s="232" t="s">
        <v>241</v>
      </c>
      <c r="E130" s="243" t="s">
        <v>1</v>
      </c>
      <c r="F130" s="244" t="s">
        <v>451</v>
      </c>
      <c r="G130" s="242"/>
      <c r="H130" s="245">
        <v>0.47999999999999998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241</v>
      </c>
      <c r="AU130" s="251" t="s">
        <v>80</v>
      </c>
      <c r="AV130" s="12" t="s">
        <v>86</v>
      </c>
      <c r="AW130" s="12" t="s">
        <v>30</v>
      </c>
      <c r="AX130" s="12" t="s">
        <v>80</v>
      </c>
      <c r="AY130" s="251" t="s">
        <v>141</v>
      </c>
    </row>
    <row r="131" s="2" customFormat="1" ht="24.15" customHeight="1">
      <c r="A131" s="36"/>
      <c r="B131" s="37"/>
      <c r="C131" s="218" t="s">
        <v>86</v>
      </c>
      <c r="D131" s="218" t="s">
        <v>142</v>
      </c>
      <c r="E131" s="219" t="s">
        <v>452</v>
      </c>
      <c r="F131" s="220" t="s">
        <v>453</v>
      </c>
      <c r="G131" s="221" t="s">
        <v>238</v>
      </c>
      <c r="H131" s="222">
        <v>0.47999999999999998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140</v>
      </c>
      <c r="AT131" s="230" t="s">
        <v>142</v>
      </c>
      <c r="AU131" s="230" t="s">
        <v>80</v>
      </c>
      <c r="AY131" s="15" t="s">
        <v>141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140</v>
      </c>
      <c r="BM131" s="230" t="s">
        <v>454</v>
      </c>
    </row>
    <row r="132" s="11" customFormat="1" ht="25.92" customHeight="1">
      <c r="A132" s="11"/>
      <c r="B132" s="204"/>
      <c r="C132" s="205"/>
      <c r="D132" s="206" t="s">
        <v>72</v>
      </c>
      <c r="E132" s="207" t="s">
        <v>140</v>
      </c>
      <c r="F132" s="207" t="s">
        <v>435</v>
      </c>
      <c r="G132" s="205"/>
      <c r="H132" s="205"/>
      <c r="I132" s="208"/>
      <c r="J132" s="209">
        <f>BK132</f>
        <v>0</v>
      </c>
      <c r="K132" s="205"/>
      <c r="L132" s="210"/>
      <c r="M132" s="211"/>
      <c r="N132" s="212"/>
      <c r="O132" s="212"/>
      <c r="P132" s="213">
        <f>SUM(P133:P146)</f>
        <v>0</v>
      </c>
      <c r="Q132" s="212"/>
      <c r="R132" s="213">
        <f>SUM(R133:R146)</f>
        <v>3.3205480000000005</v>
      </c>
      <c r="S132" s="212"/>
      <c r="T132" s="214">
        <f>SUM(T133:T146)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5" t="s">
        <v>140</v>
      </c>
      <c r="AT132" s="216" t="s">
        <v>72</v>
      </c>
      <c r="AU132" s="216" t="s">
        <v>73</v>
      </c>
      <c r="AY132" s="215" t="s">
        <v>141</v>
      </c>
      <c r="BK132" s="217">
        <f>SUM(BK133:BK146)</f>
        <v>0</v>
      </c>
    </row>
    <row r="133" s="2" customFormat="1" ht="37.8" customHeight="1">
      <c r="A133" s="36"/>
      <c r="B133" s="37"/>
      <c r="C133" s="218" t="s">
        <v>153</v>
      </c>
      <c r="D133" s="218" t="s">
        <v>142</v>
      </c>
      <c r="E133" s="219" t="s">
        <v>455</v>
      </c>
      <c r="F133" s="220" t="s">
        <v>456</v>
      </c>
      <c r="G133" s="221" t="s">
        <v>238</v>
      </c>
      <c r="H133" s="222">
        <v>1.76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140</v>
      </c>
      <c r="AT133" s="230" t="s">
        <v>142</v>
      </c>
      <c r="AU133" s="230" t="s">
        <v>80</v>
      </c>
      <c r="AY133" s="15" t="s">
        <v>141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140</v>
      </c>
      <c r="BM133" s="230" t="s">
        <v>457</v>
      </c>
    </row>
    <row r="134" s="12" customFormat="1">
      <c r="A134" s="12"/>
      <c r="B134" s="241"/>
      <c r="C134" s="242"/>
      <c r="D134" s="232" t="s">
        <v>241</v>
      </c>
      <c r="E134" s="243" t="s">
        <v>1</v>
      </c>
      <c r="F134" s="244" t="s">
        <v>458</v>
      </c>
      <c r="G134" s="242"/>
      <c r="H134" s="245">
        <v>1.76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1" t="s">
        <v>241</v>
      </c>
      <c r="AU134" s="251" t="s">
        <v>80</v>
      </c>
      <c r="AV134" s="12" t="s">
        <v>86</v>
      </c>
      <c r="AW134" s="12" t="s">
        <v>30</v>
      </c>
      <c r="AX134" s="12" t="s">
        <v>80</v>
      </c>
      <c r="AY134" s="251" t="s">
        <v>141</v>
      </c>
    </row>
    <row r="135" s="2" customFormat="1" ht="37.8" customHeight="1">
      <c r="A135" s="36"/>
      <c r="B135" s="37"/>
      <c r="C135" s="218" t="s">
        <v>140</v>
      </c>
      <c r="D135" s="218" t="s">
        <v>142</v>
      </c>
      <c r="E135" s="219" t="s">
        <v>459</v>
      </c>
      <c r="F135" s="220" t="s">
        <v>460</v>
      </c>
      <c r="G135" s="221" t="s">
        <v>238</v>
      </c>
      <c r="H135" s="222">
        <v>6.1600000000000001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140</v>
      </c>
      <c r="AT135" s="230" t="s">
        <v>142</v>
      </c>
      <c r="AU135" s="230" t="s">
        <v>80</v>
      </c>
      <c r="AY135" s="15" t="s">
        <v>141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140</v>
      </c>
      <c r="BM135" s="230" t="s">
        <v>461</v>
      </c>
    </row>
    <row r="136" s="12" customFormat="1">
      <c r="A136" s="12"/>
      <c r="B136" s="241"/>
      <c r="C136" s="242"/>
      <c r="D136" s="232" t="s">
        <v>241</v>
      </c>
      <c r="E136" s="243" t="s">
        <v>1</v>
      </c>
      <c r="F136" s="244" t="s">
        <v>462</v>
      </c>
      <c r="G136" s="242"/>
      <c r="H136" s="245">
        <v>6.1600000000000001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241</v>
      </c>
      <c r="AU136" s="251" t="s">
        <v>80</v>
      </c>
      <c r="AV136" s="12" t="s">
        <v>86</v>
      </c>
      <c r="AW136" s="12" t="s">
        <v>30</v>
      </c>
      <c r="AX136" s="12" t="s">
        <v>80</v>
      </c>
      <c r="AY136" s="251" t="s">
        <v>141</v>
      </c>
    </row>
    <row r="137" s="2" customFormat="1" ht="49.05" customHeight="1">
      <c r="A137" s="36"/>
      <c r="B137" s="37"/>
      <c r="C137" s="218" t="s">
        <v>162</v>
      </c>
      <c r="D137" s="218" t="s">
        <v>142</v>
      </c>
      <c r="E137" s="219" t="s">
        <v>463</v>
      </c>
      <c r="F137" s="220" t="s">
        <v>464</v>
      </c>
      <c r="G137" s="221" t="s">
        <v>238</v>
      </c>
      <c r="H137" s="222">
        <v>5.2800000000000002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233</v>
      </c>
      <c r="AT137" s="230" t="s">
        <v>142</v>
      </c>
      <c r="AU137" s="230" t="s">
        <v>80</v>
      </c>
      <c r="AY137" s="15" t="s">
        <v>141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233</v>
      </c>
      <c r="BM137" s="230" t="s">
        <v>465</v>
      </c>
    </row>
    <row r="138" s="12" customFormat="1">
      <c r="A138" s="12"/>
      <c r="B138" s="241"/>
      <c r="C138" s="242"/>
      <c r="D138" s="232" t="s">
        <v>241</v>
      </c>
      <c r="E138" s="243" t="s">
        <v>1</v>
      </c>
      <c r="F138" s="244" t="s">
        <v>466</v>
      </c>
      <c r="G138" s="242"/>
      <c r="H138" s="245">
        <v>5.2800000000000002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1" t="s">
        <v>241</v>
      </c>
      <c r="AU138" s="251" t="s">
        <v>80</v>
      </c>
      <c r="AV138" s="12" t="s">
        <v>86</v>
      </c>
      <c r="AW138" s="12" t="s">
        <v>30</v>
      </c>
      <c r="AX138" s="12" t="s">
        <v>80</v>
      </c>
      <c r="AY138" s="251" t="s">
        <v>141</v>
      </c>
    </row>
    <row r="139" s="2" customFormat="1" ht="24.15" customHeight="1">
      <c r="A139" s="36"/>
      <c r="B139" s="37"/>
      <c r="C139" s="218" t="s">
        <v>167</v>
      </c>
      <c r="D139" s="218" t="s">
        <v>142</v>
      </c>
      <c r="E139" s="219" t="s">
        <v>467</v>
      </c>
      <c r="F139" s="220" t="s">
        <v>468</v>
      </c>
      <c r="G139" s="221" t="s">
        <v>224</v>
      </c>
      <c r="H139" s="222">
        <v>1.1220000000000001</v>
      </c>
      <c r="I139" s="223"/>
      <c r="J139" s="224">
        <f>ROUND(I139*H139,2)</f>
        <v>0</v>
      </c>
      <c r="K139" s="225"/>
      <c r="L139" s="42"/>
      <c r="M139" s="226" t="s">
        <v>1</v>
      </c>
      <c r="N139" s="227" t="s">
        <v>38</v>
      </c>
      <c r="O139" s="89"/>
      <c r="P139" s="228">
        <f>O139*H139</f>
        <v>0</v>
      </c>
      <c r="Q139" s="228">
        <v>0.84240000000000004</v>
      </c>
      <c r="R139" s="228">
        <f>Q139*H139</f>
        <v>0.94517280000000015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140</v>
      </c>
      <c r="AT139" s="230" t="s">
        <v>142</v>
      </c>
      <c r="AU139" s="230" t="s">
        <v>80</v>
      </c>
      <c r="AY139" s="15" t="s">
        <v>141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80</v>
      </c>
      <c r="BK139" s="231">
        <f>ROUND(I139*H139,2)</f>
        <v>0</v>
      </c>
      <c r="BL139" s="15" t="s">
        <v>140</v>
      </c>
      <c r="BM139" s="230" t="s">
        <v>469</v>
      </c>
    </row>
    <row r="140" s="2" customFormat="1">
      <c r="A140" s="36"/>
      <c r="B140" s="37"/>
      <c r="C140" s="38"/>
      <c r="D140" s="232" t="s">
        <v>147</v>
      </c>
      <c r="E140" s="38"/>
      <c r="F140" s="233" t="s">
        <v>470</v>
      </c>
      <c r="G140" s="38"/>
      <c r="H140" s="38"/>
      <c r="I140" s="234"/>
      <c r="J140" s="38"/>
      <c r="K140" s="38"/>
      <c r="L140" s="42"/>
      <c r="M140" s="235"/>
      <c r="N140" s="236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147</v>
      </c>
      <c r="AU140" s="15" t="s">
        <v>80</v>
      </c>
    </row>
    <row r="141" s="12" customFormat="1">
      <c r="A141" s="12"/>
      <c r="B141" s="241"/>
      <c r="C141" s="242"/>
      <c r="D141" s="232" t="s">
        <v>241</v>
      </c>
      <c r="E141" s="243" t="s">
        <v>1</v>
      </c>
      <c r="F141" s="244" t="s">
        <v>471</v>
      </c>
      <c r="G141" s="242"/>
      <c r="H141" s="245">
        <v>1.1220000000000001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51" t="s">
        <v>241</v>
      </c>
      <c r="AU141" s="251" t="s">
        <v>80</v>
      </c>
      <c r="AV141" s="12" t="s">
        <v>86</v>
      </c>
      <c r="AW141" s="12" t="s">
        <v>30</v>
      </c>
      <c r="AX141" s="12" t="s">
        <v>80</v>
      </c>
      <c r="AY141" s="251" t="s">
        <v>141</v>
      </c>
    </row>
    <row r="142" s="2" customFormat="1" ht="44.25" customHeight="1">
      <c r="A142" s="36"/>
      <c r="B142" s="37"/>
      <c r="C142" s="218" t="s">
        <v>172</v>
      </c>
      <c r="D142" s="218" t="s">
        <v>142</v>
      </c>
      <c r="E142" s="219" t="s">
        <v>472</v>
      </c>
      <c r="F142" s="220" t="s">
        <v>473</v>
      </c>
      <c r="G142" s="221" t="s">
        <v>238</v>
      </c>
      <c r="H142" s="222">
        <v>1.76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38</v>
      </c>
      <c r="O142" s="89"/>
      <c r="P142" s="228">
        <f>O142*H142</f>
        <v>0</v>
      </c>
      <c r="Q142" s="228">
        <v>0.74326999999999999</v>
      </c>
      <c r="R142" s="228">
        <f>Q142*H142</f>
        <v>1.3081552000000001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140</v>
      </c>
      <c r="AT142" s="230" t="s">
        <v>142</v>
      </c>
      <c r="AU142" s="230" t="s">
        <v>80</v>
      </c>
      <c r="AY142" s="15" t="s">
        <v>141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80</v>
      </c>
      <c r="BK142" s="231">
        <f>ROUND(I142*H142,2)</f>
        <v>0</v>
      </c>
      <c r="BL142" s="15" t="s">
        <v>140</v>
      </c>
      <c r="BM142" s="230" t="s">
        <v>474</v>
      </c>
    </row>
    <row r="143" s="12" customFormat="1">
      <c r="A143" s="12"/>
      <c r="B143" s="241"/>
      <c r="C143" s="242"/>
      <c r="D143" s="232" t="s">
        <v>241</v>
      </c>
      <c r="E143" s="243" t="s">
        <v>1</v>
      </c>
      <c r="F143" s="244" t="s">
        <v>458</v>
      </c>
      <c r="G143" s="242"/>
      <c r="H143" s="245">
        <v>1.76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1" t="s">
        <v>241</v>
      </c>
      <c r="AU143" s="251" t="s">
        <v>80</v>
      </c>
      <c r="AV143" s="12" t="s">
        <v>86</v>
      </c>
      <c r="AW143" s="12" t="s">
        <v>30</v>
      </c>
      <c r="AX143" s="12" t="s">
        <v>80</v>
      </c>
      <c r="AY143" s="251" t="s">
        <v>141</v>
      </c>
    </row>
    <row r="144" s="2" customFormat="1" ht="16.5" customHeight="1">
      <c r="A144" s="36"/>
      <c r="B144" s="37"/>
      <c r="C144" s="252" t="s">
        <v>176</v>
      </c>
      <c r="D144" s="252" t="s">
        <v>321</v>
      </c>
      <c r="E144" s="253" t="s">
        <v>475</v>
      </c>
      <c r="F144" s="254" t="s">
        <v>476</v>
      </c>
      <c r="G144" s="255" t="s">
        <v>238</v>
      </c>
      <c r="H144" s="256">
        <v>1.3859999999999999</v>
      </c>
      <c r="I144" s="257"/>
      <c r="J144" s="258">
        <f>ROUND(I144*H144,2)</f>
        <v>0</v>
      </c>
      <c r="K144" s="259"/>
      <c r="L144" s="260"/>
      <c r="M144" s="261" t="s">
        <v>1</v>
      </c>
      <c r="N144" s="262" t="s">
        <v>38</v>
      </c>
      <c r="O144" s="89"/>
      <c r="P144" s="228">
        <f>O144*H144</f>
        <v>0</v>
      </c>
      <c r="Q144" s="228">
        <v>0.77000000000000002</v>
      </c>
      <c r="R144" s="228">
        <f>Q144*H144</f>
        <v>1.0672200000000001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176</v>
      </c>
      <c r="AT144" s="230" t="s">
        <v>321</v>
      </c>
      <c r="AU144" s="230" t="s">
        <v>80</v>
      </c>
      <c r="AY144" s="15" t="s">
        <v>141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80</v>
      </c>
      <c r="BK144" s="231">
        <f>ROUND(I144*H144,2)</f>
        <v>0</v>
      </c>
      <c r="BL144" s="15" t="s">
        <v>140</v>
      </c>
      <c r="BM144" s="230" t="s">
        <v>477</v>
      </c>
    </row>
    <row r="145" s="2" customFormat="1">
      <c r="A145" s="36"/>
      <c r="B145" s="37"/>
      <c r="C145" s="38"/>
      <c r="D145" s="232" t="s">
        <v>147</v>
      </c>
      <c r="E145" s="38"/>
      <c r="F145" s="233" t="s">
        <v>478</v>
      </c>
      <c r="G145" s="38"/>
      <c r="H145" s="38"/>
      <c r="I145" s="234"/>
      <c r="J145" s="38"/>
      <c r="K145" s="38"/>
      <c r="L145" s="42"/>
      <c r="M145" s="235"/>
      <c r="N145" s="236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147</v>
      </c>
      <c r="AU145" s="15" t="s">
        <v>80</v>
      </c>
    </row>
    <row r="146" s="12" customFormat="1">
      <c r="A146" s="12"/>
      <c r="B146" s="241"/>
      <c r="C146" s="242"/>
      <c r="D146" s="232" t="s">
        <v>241</v>
      </c>
      <c r="E146" s="243" t="s">
        <v>1</v>
      </c>
      <c r="F146" s="244" t="s">
        <v>479</v>
      </c>
      <c r="G146" s="242"/>
      <c r="H146" s="245">
        <v>1.3859999999999999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241</v>
      </c>
      <c r="AU146" s="251" t="s">
        <v>80</v>
      </c>
      <c r="AV146" s="12" t="s">
        <v>86</v>
      </c>
      <c r="AW146" s="12" t="s">
        <v>30</v>
      </c>
      <c r="AX146" s="12" t="s">
        <v>80</v>
      </c>
      <c r="AY146" s="251" t="s">
        <v>141</v>
      </c>
    </row>
    <row r="147" s="11" customFormat="1" ht="25.92" customHeight="1">
      <c r="A147" s="11"/>
      <c r="B147" s="204"/>
      <c r="C147" s="205"/>
      <c r="D147" s="206" t="s">
        <v>72</v>
      </c>
      <c r="E147" s="207" t="s">
        <v>480</v>
      </c>
      <c r="F147" s="207" t="s">
        <v>481</v>
      </c>
      <c r="G147" s="205"/>
      <c r="H147" s="205"/>
      <c r="I147" s="208"/>
      <c r="J147" s="209">
        <f>BK147</f>
        <v>0</v>
      </c>
      <c r="K147" s="205"/>
      <c r="L147" s="210"/>
      <c r="M147" s="211"/>
      <c r="N147" s="212"/>
      <c r="O147" s="212"/>
      <c r="P147" s="213">
        <f>SUM(P148:P153)</f>
        <v>0</v>
      </c>
      <c r="Q147" s="212"/>
      <c r="R147" s="213">
        <f>SUM(R148:R153)</f>
        <v>0</v>
      </c>
      <c r="S147" s="212"/>
      <c r="T147" s="214">
        <f>SUM(T148:T153)</f>
        <v>6.1687999999999992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15" t="s">
        <v>140</v>
      </c>
      <c r="AT147" s="216" t="s">
        <v>72</v>
      </c>
      <c r="AU147" s="216" t="s">
        <v>73</v>
      </c>
      <c r="AY147" s="215" t="s">
        <v>141</v>
      </c>
      <c r="BK147" s="217">
        <f>SUM(BK148:BK153)</f>
        <v>0</v>
      </c>
    </row>
    <row r="148" s="2" customFormat="1" ht="49.05" customHeight="1">
      <c r="A148" s="36"/>
      <c r="B148" s="37"/>
      <c r="C148" s="218" t="s">
        <v>180</v>
      </c>
      <c r="D148" s="218" t="s">
        <v>142</v>
      </c>
      <c r="E148" s="219" t="s">
        <v>482</v>
      </c>
      <c r="F148" s="220" t="s">
        <v>483</v>
      </c>
      <c r="G148" s="221" t="s">
        <v>224</v>
      </c>
      <c r="H148" s="222">
        <v>1.0560000000000001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2.75</v>
      </c>
      <c r="T148" s="229">
        <f>S148*H148</f>
        <v>2.9039999999999999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140</v>
      </c>
      <c r="AT148" s="230" t="s">
        <v>142</v>
      </c>
      <c r="AU148" s="230" t="s">
        <v>80</v>
      </c>
      <c r="AY148" s="15" t="s">
        <v>141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140</v>
      </c>
      <c r="BM148" s="230" t="s">
        <v>484</v>
      </c>
    </row>
    <row r="149" s="2" customFormat="1">
      <c r="A149" s="36"/>
      <c r="B149" s="37"/>
      <c r="C149" s="38"/>
      <c r="D149" s="232" t="s">
        <v>147</v>
      </c>
      <c r="E149" s="38"/>
      <c r="F149" s="233" t="s">
        <v>391</v>
      </c>
      <c r="G149" s="38"/>
      <c r="H149" s="38"/>
      <c r="I149" s="234"/>
      <c r="J149" s="38"/>
      <c r="K149" s="38"/>
      <c r="L149" s="42"/>
      <c r="M149" s="235"/>
      <c r="N149" s="23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147</v>
      </c>
      <c r="AU149" s="15" t="s">
        <v>80</v>
      </c>
    </row>
    <row r="150" s="12" customFormat="1">
      <c r="A150" s="12"/>
      <c r="B150" s="241"/>
      <c r="C150" s="242"/>
      <c r="D150" s="232" t="s">
        <v>241</v>
      </c>
      <c r="E150" s="243" t="s">
        <v>1</v>
      </c>
      <c r="F150" s="244" t="s">
        <v>485</v>
      </c>
      <c r="G150" s="242"/>
      <c r="H150" s="245">
        <v>1.0560000000000001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241</v>
      </c>
      <c r="AU150" s="251" t="s">
        <v>80</v>
      </c>
      <c r="AV150" s="12" t="s">
        <v>86</v>
      </c>
      <c r="AW150" s="12" t="s">
        <v>30</v>
      </c>
      <c r="AX150" s="12" t="s">
        <v>80</v>
      </c>
      <c r="AY150" s="251" t="s">
        <v>141</v>
      </c>
    </row>
    <row r="151" s="2" customFormat="1" ht="55.5" customHeight="1">
      <c r="A151" s="36"/>
      <c r="B151" s="37"/>
      <c r="C151" s="218" t="s">
        <v>185</v>
      </c>
      <c r="D151" s="218" t="s">
        <v>142</v>
      </c>
      <c r="E151" s="219" t="s">
        <v>486</v>
      </c>
      <c r="F151" s="220" t="s">
        <v>487</v>
      </c>
      <c r="G151" s="221" t="s">
        <v>224</v>
      </c>
      <c r="H151" s="222">
        <v>1.232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2.6499999999999999</v>
      </c>
      <c r="T151" s="229">
        <f>S151*H151</f>
        <v>3.2647999999999997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140</v>
      </c>
      <c r="AT151" s="230" t="s">
        <v>142</v>
      </c>
      <c r="AU151" s="230" t="s">
        <v>80</v>
      </c>
      <c r="AY151" s="15" t="s">
        <v>141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140</v>
      </c>
      <c r="BM151" s="230" t="s">
        <v>488</v>
      </c>
    </row>
    <row r="152" s="2" customFormat="1">
      <c r="A152" s="36"/>
      <c r="B152" s="37"/>
      <c r="C152" s="38"/>
      <c r="D152" s="232" t="s">
        <v>147</v>
      </c>
      <c r="E152" s="38"/>
      <c r="F152" s="233" t="s">
        <v>391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147</v>
      </c>
      <c r="AU152" s="15" t="s">
        <v>80</v>
      </c>
    </row>
    <row r="153" s="12" customFormat="1">
      <c r="A153" s="12"/>
      <c r="B153" s="241"/>
      <c r="C153" s="242"/>
      <c r="D153" s="232" t="s">
        <v>241</v>
      </c>
      <c r="E153" s="243" t="s">
        <v>1</v>
      </c>
      <c r="F153" s="244" t="s">
        <v>489</v>
      </c>
      <c r="G153" s="242"/>
      <c r="H153" s="245">
        <v>1.232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241</v>
      </c>
      <c r="AU153" s="251" t="s">
        <v>80</v>
      </c>
      <c r="AV153" s="12" t="s">
        <v>86</v>
      </c>
      <c r="AW153" s="12" t="s">
        <v>30</v>
      </c>
      <c r="AX153" s="12" t="s">
        <v>80</v>
      </c>
      <c r="AY153" s="251" t="s">
        <v>141</v>
      </c>
    </row>
    <row r="154" s="11" customFormat="1" ht="25.92" customHeight="1">
      <c r="A154" s="11"/>
      <c r="B154" s="204"/>
      <c r="C154" s="205"/>
      <c r="D154" s="206" t="s">
        <v>72</v>
      </c>
      <c r="E154" s="207" t="s">
        <v>268</v>
      </c>
      <c r="F154" s="207" t="s">
        <v>269</v>
      </c>
      <c r="G154" s="205"/>
      <c r="H154" s="205"/>
      <c r="I154" s="208"/>
      <c r="J154" s="209">
        <f>BK154</f>
        <v>0</v>
      </c>
      <c r="K154" s="205"/>
      <c r="L154" s="210"/>
      <c r="M154" s="211"/>
      <c r="N154" s="212"/>
      <c r="O154" s="212"/>
      <c r="P154" s="213">
        <f>P155</f>
        <v>0</v>
      </c>
      <c r="Q154" s="212"/>
      <c r="R154" s="213">
        <f>R155</f>
        <v>0</v>
      </c>
      <c r="S154" s="212"/>
      <c r="T154" s="214">
        <f>T155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15" t="s">
        <v>80</v>
      </c>
      <c r="AT154" s="216" t="s">
        <v>72</v>
      </c>
      <c r="AU154" s="216" t="s">
        <v>73</v>
      </c>
      <c r="AY154" s="215" t="s">
        <v>141</v>
      </c>
      <c r="BK154" s="217">
        <f>BK155</f>
        <v>0</v>
      </c>
    </row>
    <row r="155" s="2" customFormat="1" ht="33" customHeight="1">
      <c r="A155" s="36"/>
      <c r="B155" s="37"/>
      <c r="C155" s="218" t="s">
        <v>189</v>
      </c>
      <c r="D155" s="218" t="s">
        <v>142</v>
      </c>
      <c r="E155" s="219" t="s">
        <v>270</v>
      </c>
      <c r="F155" s="220" t="s">
        <v>271</v>
      </c>
      <c r="G155" s="221" t="s">
        <v>272</v>
      </c>
      <c r="H155" s="222">
        <v>3.3221599999999998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38</v>
      </c>
      <c r="O155" s="89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140</v>
      </c>
      <c r="AT155" s="230" t="s">
        <v>142</v>
      </c>
      <c r="AU155" s="230" t="s">
        <v>80</v>
      </c>
      <c r="AY155" s="15" t="s">
        <v>141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80</v>
      </c>
      <c r="BK155" s="231">
        <f>ROUND(I155*H155,2)</f>
        <v>0</v>
      </c>
      <c r="BL155" s="15" t="s">
        <v>140</v>
      </c>
      <c r="BM155" s="230" t="s">
        <v>490</v>
      </c>
    </row>
    <row r="156" s="11" customFormat="1" ht="25.92" customHeight="1">
      <c r="A156" s="11"/>
      <c r="B156" s="204"/>
      <c r="C156" s="205"/>
      <c r="D156" s="206" t="s">
        <v>72</v>
      </c>
      <c r="E156" s="207" t="s">
        <v>274</v>
      </c>
      <c r="F156" s="207" t="s">
        <v>275</v>
      </c>
      <c r="G156" s="205"/>
      <c r="H156" s="205"/>
      <c r="I156" s="208"/>
      <c r="J156" s="209">
        <f>BK156</f>
        <v>0</v>
      </c>
      <c r="K156" s="205"/>
      <c r="L156" s="210"/>
      <c r="M156" s="211"/>
      <c r="N156" s="212"/>
      <c r="O156" s="212"/>
      <c r="P156" s="213">
        <f>SUM(P157:P163)</f>
        <v>0</v>
      </c>
      <c r="Q156" s="212"/>
      <c r="R156" s="213">
        <f>SUM(R157:R163)</f>
        <v>0</v>
      </c>
      <c r="S156" s="212"/>
      <c r="T156" s="214">
        <f>SUM(T157:T163)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15" t="s">
        <v>80</v>
      </c>
      <c r="AT156" s="216" t="s">
        <v>72</v>
      </c>
      <c r="AU156" s="216" t="s">
        <v>73</v>
      </c>
      <c r="AY156" s="215" t="s">
        <v>141</v>
      </c>
      <c r="BK156" s="217">
        <f>SUM(BK157:BK163)</f>
        <v>0</v>
      </c>
    </row>
    <row r="157" s="2" customFormat="1" ht="37.8" customHeight="1">
      <c r="A157" s="36"/>
      <c r="B157" s="37"/>
      <c r="C157" s="218" t="s">
        <v>193</v>
      </c>
      <c r="D157" s="218" t="s">
        <v>142</v>
      </c>
      <c r="E157" s="219" t="s">
        <v>279</v>
      </c>
      <c r="F157" s="220" t="s">
        <v>280</v>
      </c>
      <c r="G157" s="221" t="s">
        <v>272</v>
      </c>
      <c r="H157" s="222">
        <v>6.1688000000000001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140</v>
      </c>
      <c r="AT157" s="230" t="s">
        <v>142</v>
      </c>
      <c r="AU157" s="230" t="s">
        <v>80</v>
      </c>
      <c r="AY157" s="15" t="s">
        <v>141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140</v>
      </c>
      <c r="BM157" s="230" t="s">
        <v>491</v>
      </c>
    </row>
    <row r="158" s="2" customFormat="1">
      <c r="A158" s="36"/>
      <c r="B158" s="37"/>
      <c r="C158" s="38"/>
      <c r="D158" s="232" t="s">
        <v>147</v>
      </c>
      <c r="E158" s="38"/>
      <c r="F158" s="233" t="s">
        <v>282</v>
      </c>
      <c r="G158" s="38"/>
      <c r="H158" s="38"/>
      <c r="I158" s="234"/>
      <c r="J158" s="38"/>
      <c r="K158" s="38"/>
      <c r="L158" s="42"/>
      <c r="M158" s="235"/>
      <c r="N158" s="236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147</v>
      </c>
      <c r="AU158" s="15" t="s">
        <v>80</v>
      </c>
    </row>
    <row r="159" s="2" customFormat="1" ht="49.05" customHeight="1">
      <c r="A159" s="36"/>
      <c r="B159" s="37"/>
      <c r="C159" s="218" t="s">
        <v>202</v>
      </c>
      <c r="D159" s="218" t="s">
        <v>142</v>
      </c>
      <c r="E159" s="219" t="s">
        <v>283</v>
      </c>
      <c r="F159" s="220" t="s">
        <v>284</v>
      </c>
      <c r="G159" s="221" t="s">
        <v>272</v>
      </c>
      <c r="H159" s="222">
        <v>30.844000000000001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38</v>
      </c>
      <c r="O159" s="89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140</v>
      </c>
      <c r="AT159" s="230" t="s">
        <v>142</v>
      </c>
      <c r="AU159" s="230" t="s">
        <v>80</v>
      </c>
      <c r="AY159" s="15" t="s">
        <v>141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80</v>
      </c>
      <c r="BK159" s="231">
        <f>ROUND(I159*H159,2)</f>
        <v>0</v>
      </c>
      <c r="BL159" s="15" t="s">
        <v>140</v>
      </c>
      <c r="BM159" s="230" t="s">
        <v>492</v>
      </c>
    </row>
    <row r="160" s="12" customFormat="1">
      <c r="A160" s="12"/>
      <c r="B160" s="241"/>
      <c r="C160" s="242"/>
      <c r="D160" s="232" t="s">
        <v>241</v>
      </c>
      <c r="E160" s="243" t="s">
        <v>1</v>
      </c>
      <c r="F160" s="244" t="s">
        <v>493</v>
      </c>
      <c r="G160" s="242"/>
      <c r="H160" s="245">
        <v>30.844000000000001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51" t="s">
        <v>241</v>
      </c>
      <c r="AU160" s="251" t="s">
        <v>80</v>
      </c>
      <c r="AV160" s="12" t="s">
        <v>86</v>
      </c>
      <c r="AW160" s="12" t="s">
        <v>30</v>
      </c>
      <c r="AX160" s="12" t="s">
        <v>80</v>
      </c>
      <c r="AY160" s="251" t="s">
        <v>141</v>
      </c>
    </row>
    <row r="161" s="2" customFormat="1" ht="55.5" customHeight="1">
      <c r="A161" s="36"/>
      <c r="B161" s="37"/>
      <c r="C161" s="218" t="s">
        <v>207</v>
      </c>
      <c r="D161" s="218" t="s">
        <v>142</v>
      </c>
      <c r="E161" s="219" t="s">
        <v>287</v>
      </c>
      <c r="F161" s="220" t="s">
        <v>288</v>
      </c>
      <c r="G161" s="221" t="s">
        <v>272</v>
      </c>
      <c r="H161" s="222">
        <v>6.1688000000000001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38</v>
      </c>
      <c r="O161" s="89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140</v>
      </c>
      <c r="AT161" s="230" t="s">
        <v>142</v>
      </c>
      <c r="AU161" s="230" t="s">
        <v>80</v>
      </c>
      <c r="AY161" s="15" t="s">
        <v>141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80</v>
      </c>
      <c r="BK161" s="231">
        <f>ROUND(I161*H161,2)</f>
        <v>0</v>
      </c>
      <c r="BL161" s="15" t="s">
        <v>140</v>
      </c>
      <c r="BM161" s="230" t="s">
        <v>494</v>
      </c>
    </row>
    <row r="162" s="2" customFormat="1" ht="37.8" customHeight="1">
      <c r="A162" s="36"/>
      <c r="B162" s="37"/>
      <c r="C162" s="218" t="s">
        <v>8</v>
      </c>
      <c r="D162" s="218" t="s">
        <v>142</v>
      </c>
      <c r="E162" s="219" t="s">
        <v>290</v>
      </c>
      <c r="F162" s="220" t="s">
        <v>291</v>
      </c>
      <c r="G162" s="221" t="s">
        <v>272</v>
      </c>
      <c r="H162" s="222">
        <v>6.1688000000000001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38</v>
      </c>
      <c r="O162" s="89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140</v>
      </c>
      <c r="AT162" s="230" t="s">
        <v>142</v>
      </c>
      <c r="AU162" s="230" t="s">
        <v>80</v>
      </c>
      <c r="AY162" s="15" t="s">
        <v>141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80</v>
      </c>
      <c r="BK162" s="231">
        <f>ROUND(I162*H162,2)</f>
        <v>0</v>
      </c>
      <c r="BL162" s="15" t="s">
        <v>140</v>
      </c>
      <c r="BM162" s="230" t="s">
        <v>495</v>
      </c>
    </row>
    <row r="163" s="2" customFormat="1" ht="44.25" customHeight="1">
      <c r="A163" s="36"/>
      <c r="B163" s="37"/>
      <c r="C163" s="218" t="s">
        <v>293</v>
      </c>
      <c r="D163" s="218" t="s">
        <v>142</v>
      </c>
      <c r="E163" s="219" t="s">
        <v>422</v>
      </c>
      <c r="F163" s="220" t="s">
        <v>295</v>
      </c>
      <c r="G163" s="221" t="s">
        <v>272</v>
      </c>
      <c r="H163" s="222">
        <v>6.1688000000000001</v>
      </c>
      <c r="I163" s="223"/>
      <c r="J163" s="224">
        <f>ROUND(I163*H163,2)</f>
        <v>0</v>
      </c>
      <c r="K163" s="225"/>
      <c r="L163" s="42"/>
      <c r="M163" s="274" t="s">
        <v>1</v>
      </c>
      <c r="N163" s="275" t="s">
        <v>38</v>
      </c>
      <c r="O163" s="239"/>
      <c r="P163" s="276">
        <f>O163*H163</f>
        <v>0</v>
      </c>
      <c r="Q163" s="276">
        <v>0</v>
      </c>
      <c r="R163" s="276">
        <f>Q163*H163</f>
        <v>0</v>
      </c>
      <c r="S163" s="276">
        <v>0</v>
      </c>
      <c r="T163" s="27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140</v>
      </c>
      <c r="AT163" s="230" t="s">
        <v>142</v>
      </c>
      <c r="AU163" s="230" t="s">
        <v>80</v>
      </c>
      <c r="AY163" s="15" t="s">
        <v>141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80</v>
      </c>
      <c r="BK163" s="231">
        <f>ROUND(I163*H163,2)</f>
        <v>0</v>
      </c>
      <c r="BL163" s="15" t="s">
        <v>140</v>
      </c>
      <c r="BM163" s="230" t="s">
        <v>496</v>
      </c>
    </row>
    <row r="164" s="2" customFormat="1" ht="6.96" customHeight="1">
      <c r="A164" s="36"/>
      <c r="B164" s="64"/>
      <c r="C164" s="65"/>
      <c r="D164" s="65"/>
      <c r="E164" s="65"/>
      <c r="F164" s="65"/>
      <c r="G164" s="65"/>
      <c r="H164" s="65"/>
      <c r="I164" s="65"/>
      <c r="J164" s="65"/>
      <c r="K164" s="65"/>
      <c r="L164" s="42"/>
      <c r="M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sheetProtection sheet="1" autoFilter="0" formatColumns="0" formatRows="0" objects="1" scenarios="1" spinCount="100000" saltValue="hzwcgLh9rs1EHW9laQu27wLLEEmaWA4wocrBxahvQMUUavszhExqJNlBWAE0+B2yzvNG+SPu+PVTJpHBS+BiaQ==" hashValue="FeZESIVVqVQ4TYJBlYTuB9tS3zk7LKfgnS2eNlc+jqzDfYbzec8lT//deJzjUz4wB3dx3pDYPRQt262VBf/nzA==" algorithmName="SHA-512" password="CC35"/>
  <autoFilter ref="C125:K1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73</v>
      </c>
    </row>
    <row r="4" s="1" customFormat="1" ht="24.96" customHeight="1">
      <c r="B4" s="18"/>
      <c r="D4" s="146" t="s">
        <v>114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Bystřice, ústí - Olomouc - Bělidla - nánosy, oprava opevnění</v>
      </c>
      <c r="F7" s="148"/>
      <c r="G7" s="148"/>
      <c r="H7" s="148"/>
      <c r="L7" s="18"/>
    </row>
    <row r="8" s="1" customFormat="1" ht="12" customHeight="1">
      <c r="B8" s="18"/>
      <c r="D8" s="148" t="s">
        <v>115</v>
      </c>
      <c r="L8" s="18"/>
    </row>
    <row r="9" s="2" customFormat="1" ht="23.25" customHeight="1">
      <c r="A9" s="36"/>
      <c r="B9" s="42"/>
      <c r="C9" s="36"/>
      <c r="D9" s="36"/>
      <c r="E9" s="149" t="s">
        <v>497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117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498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22. 2. 2024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ROUND((SUM(BE123:BE147)),  2)</f>
        <v>0</v>
      </c>
      <c r="G35" s="36"/>
      <c r="H35" s="36"/>
      <c r="I35" s="162">
        <v>0.20999999999999999</v>
      </c>
      <c r="J35" s="161">
        <f>ROUND(((SUM(BE123:BE147))*I35),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ROUND((SUM(BF123:BF147)),  2)</f>
        <v>0</v>
      </c>
      <c r="G36" s="36"/>
      <c r="H36" s="36"/>
      <c r="I36" s="162">
        <v>0.14999999999999999</v>
      </c>
      <c r="J36" s="161">
        <f>ROUND(((SUM(BF123:BF147))*I36),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ROUND((SUM(BG123:BG147)),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ROUND((SUM(BH123:BH147)),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ROUND((SUM(BI123:BI147)),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Bystřice, ústí - Olomouc - Bělidla - nánosy, oprava opevnění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115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23.25" customHeight="1">
      <c r="A87" s="36"/>
      <c r="B87" s="37"/>
      <c r="C87" s="38"/>
      <c r="D87" s="38"/>
      <c r="E87" s="181" t="s">
        <v>497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117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001 - Oprava výtrží v břehové linii PB v ř.km 0,480-0,516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22. 2. 2024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120</v>
      </c>
      <c r="D96" s="183"/>
      <c r="E96" s="183"/>
      <c r="F96" s="183"/>
      <c r="G96" s="183"/>
      <c r="H96" s="183"/>
      <c r="I96" s="183"/>
      <c r="J96" s="184" t="s">
        <v>121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122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186"/>
      <c r="C99" s="187"/>
      <c r="D99" s="188" t="s">
        <v>214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425</v>
      </c>
      <c r="E100" s="189"/>
      <c r="F100" s="189"/>
      <c r="G100" s="189"/>
      <c r="H100" s="189"/>
      <c r="I100" s="189"/>
      <c r="J100" s="190">
        <f>J137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219</v>
      </c>
      <c r="E101" s="189"/>
      <c r="F101" s="189"/>
      <c r="G101" s="189"/>
      <c r="H101" s="189"/>
      <c r="I101" s="189"/>
      <c r="J101" s="190">
        <f>J146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125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Bystřice, ústí - Olomouc - Bělidla - nánosy, oprava opevnění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115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23.25" customHeight="1">
      <c r="A113" s="36"/>
      <c r="B113" s="37"/>
      <c r="C113" s="38"/>
      <c r="D113" s="38"/>
      <c r="E113" s="181" t="s">
        <v>497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117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001 - Oprava výtrží v břehové linii PB v ř.km 0,480-0,516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22. 2. 2024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126</v>
      </c>
      <c r="D122" s="195" t="s">
        <v>58</v>
      </c>
      <c r="E122" s="195" t="s">
        <v>54</v>
      </c>
      <c r="F122" s="195" t="s">
        <v>55</v>
      </c>
      <c r="G122" s="195" t="s">
        <v>127</v>
      </c>
      <c r="H122" s="195" t="s">
        <v>128</v>
      </c>
      <c r="I122" s="195" t="s">
        <v>129</v>
      </c>
      <c r="J122" s="196" t="s">
        <v>121</v>
      </c>
      <c r="K122" s="197" t="s">
        <v>130</v>
      </c>
      <c r="L122" s="198"/>
      <c r="M122" s="98" t="s">
        <v>1</v>
      </c>
      <c r="N122" s="99" t="s">
        <v>37</v>
      </c>
      <c r="O122" s="99" t="s">
        <v>131</v>
      </c>
      <c r="P122" s="99" t="s">
        <v>132</v>
      </c>
      <c r="Q122" s="99" t="s">
        <v>133</v>
      </c>
      <c r="R122" s="99" t="s">
        <v>134</v>
      </c>
      <c r="S122" s="99" t="s">
        <v>135</v>
      </c>
      <c r="T122" s="100" t="s">
        <v>136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137</v>
      </c>
      <c r="D123" s="38"/>
      <c r="E123" s="38"/>
      <c r="F123" s="38"/>
      <c r="G123" s="38"/>
      <c r="H123" s="38"/>
      <c r="I123" s="38"/>
      <c r="J123" s="199">
        <f>BK123</f>
        <v>0</v>
      </c>
      <c r="K123" s="38"/>
      <c r="L123" s="42"/>
      <c r="M123" s="101"/>
      <c r="N123" s="200"/>
      <c r="O123" s="102"/>
      <c r="P123" s="201">
        <f>P124+P137+P146</f>
        <v>0</v>
      </c>
      <c r="Q123" s="102"/>
      <c r="R123" s="201">
        <f>R124+R137+R146</f>
        <v>235.96185600000001</v>
      </c>
      <c r="S123" s="102"/>
      <c r="T123" s="202">
        <f>T124+T137+T146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82</v>
      </c>
      <c r="BK123" s="203">
        <f>BK124+BK137+BK146</f>
        <v>0</v>
      </c>
    </row>
    <row r="124" s="11" customFormat="1" ht="25.92" customHeight="1">
      <c r="A124" s="11"/>
      <c r="B124" s="204"/>
      <c r="C124" s="205"/>
      <c r="D124" s="206" t="s">
        <v>72</v>
      </c>
      <c r="E124" s="207" t="s">
        <v>80</v>
      </c>
      <c r="F124" s="207" t="s">
        <v>221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SUM(P125:P136)</f>
        <v>0</v>
      </c>
      <c r="Q124" s="212"/>
      <c r="R124" s="213">
        <f>SUM(R125:R136)</f>
        <v>0</v>
      </c>
      <c r="S124" s="212"/>
      <c r="T124" s="214">
        <f>SUM(T125:T136)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140</v>
      </c>
      <c r="AT124" s="216" t="s">
        <v>72</v>
      </c>
      <c r="AU124" s="216" t="s">
        <v>73</v>
      </c>
      <c r="AY124" s="215" t="s">
        <v>141</v>
      </c>
      <c r="BK124" s="217">
        <f>SUM(BK125:BK136)</f>
        <v>0</v>
      </c>
    </row>
    <row r="125" s="2" customFormat="1" ht="37.8" customHeight="1">
      <c r="A125" s="36"/>
      <c r="B125" s="37"/>
      <c r="C125" s="218" t="s">
        <v>80</v>
      </c>
      <c r="D125" s="218" t="s">
        <v>142</v>
      </c>
      <c r="E125" s="219" t="s">
        <v>499</v>
      </c>
      <c r="F125" s="220" t="s">
        <v>500</v>
      </c>
      <c r="G125" s="221" t="s">
        <v>224</v>
      </c>
      <c r="H125" s="222">
        <v>10.26</v>
      </c>
      <c r="I125" s="223"/>
      <c r="J125" s="224">
        <f>ROUND(I125*H125,2)</f>
        <v>0</v>
      </c>
      <c r="K125" s="225"/>
      <c r="L125" s="42"/>
      <c r="M125" s="226" t="s">
        <v>1</v>
      </c>
      <c r="N125" s="227" t="s">
        <v>38</v>
      </c>
      <c r="O125" s="89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0" t="s">
        <v>140</v>
      </c>
      <c r="AT125" s="230" t="s">
        <v>142</v>
      </c>
      <c r="AU125" s="230" t="s">
        <v>80</v>
      </c>
      <c r="AY125" s="15" t="s">
        <v>141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5" t="s">
        <v>80</v>
      </c>
      <c r="BK125" s="231">
        <f>ROUND(I125*H125,2)</f>
        <v>0</v>
      </c>
      <c r="BL125" s="15" t="s">
        <v>140</v>
      </c>
      <c r="BM125" s="230" t="s">
        <v>501</v>
      </c>
    </row>
    <row r="126" s="2" customFormat="1">
      <c r="A126" s="36"/>
      <c r="B126" s="37"/>
      <c r="C126" s="38"/>
      <c r="D126" s="232" t="s">
        <v>147</v>
      </c>
      <c r="E126" s="38"/>
      <c r="F126" s="233" t="s">
        <v>502</v>
      </c>
      <c r="G126" s="38"/>
      <c r="H126" s="38"/>
      <c r="I126" s="234"/>
      <c r="J126" s="38"/>
      <c r="K126" s="38"/>
      <c r="L126" s="42"/>
      <c r="M126" s="235"/>
      <c r="N126" s="236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147</v>
      </c>
      <c r="AU126" s="15" t="s">
        <v>80</v>
      </c>
    </row>
    <row r="127" s="2" customFormat="1" ht="44.25" customHeight="1">
      <c r="A127" s="36"/>
      <c r="B127" s="37"/>
      <c r="C127" s="218" t="s">
        <v>86</v>
      </c>
      <c r="D127" s="218" t="s">
        <v>142</v>
      </c>
      <c r="E127" s="219" t="s">
        <v>503</v>
      </c>
      <c r="F127" s="220" t="s">
        <v>504</v>
      </c>
      <c r="G127" s="221" t="s">
        <v>224</v>
      </c>
      <c r="H127" s="222">
        <v>82.799999999999997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38</v>
      </c>
      <c r="O127" s="89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140</v>
      </c>
      <c r="AT127" s="230" t="s">
        <v>142</v>
      </c>
      <c r="AU127" s="230" t="s">
        <v>80</v>
      </c>
      <c r="AY127" s="15" t="s">
        <v>141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80</v>
      </c>
      <c r="BK127" s="231">
        <f>ROUND(I127*H127,2)</f>
        <v>0</v>
      </c>
      <c r="BL127" s="15" t="s">
        <v>140</v>
      </c>
      <c r="BM127" s="230" t="s">
        <v>505</v>
      </c>
    </row>
    <row r="128" s="12" customFormat="1">
      <c r="A128" s="12"/>
      <c r="B128" s="241"/>
      <c r="C128" s="242"/>
      <c r="D128" s="232" t="s">
        <v>241</v>
      </c>
      <c r="E128" s="243" t="s">
        <v>1</v>
      </c>
      <c r="F128" s="244" t="s">
        <v>506</v>
      </c>
      <c r="G128" s="242"/>
      <c r="H128" s="245">
        <v>82.799999999999997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51" t="s">
        <v>241</v>
      </c>
      <c r="AU128" s="251" t="s">
        <v>80</v>
      </c>
      <c r="AV128" s="12" t="s">
        <v>86</v>
      </c>
      <c r="AW128" s="12" t="s">
        <v>30</v>
      </c>
      <c r="AX128" s="12" t="s">
        <v>80</v>
      </c>
      <c r="AY128" s="251" t="s">
        <v>141</v>
      </c>
    </row>
    <row r="129" s="2" customFormat="1" ht="90" customHeight="1">
      <c r="A129" s="36"/>
      <c r="B129" s="37"/>
      <c r="C129" s="218" t="s">
        <v>153</v>
      </c>
      <c r="D129" s="218" t="s">
        <v>142</v>
      </c>
      <c r="E129" s="219" t="s">
        <v>429</v>
      </c>
      <c r="F129" s="220" t="s">
        <v>430</v>
      </c>
      <c r="G129" s="221" t="s">
        <v>224</v>
      </c>
      <c r="H129" s="222">
        <v>57.600000000000001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38</v>
      </c>
      <c r="O129" s="89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140</v>
      </c>
      <c r="AT129" s="230" t="s">
        <v>142</v>
      </c>
      <c r="AU129" s="230" t="s">
        <v>80</v>
      </c>
      <c r="AY129" s="15" t="s">
        <v>141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80</v>
      </c>
      <c r="BK129" s="231">
        <f>ROUND(I129*H129,2)</f>
        <v>0</v>
      </c>
      <c r="BL129" s="15" t="s">
        <v>140</v>
      </c>
      <c r="BM129" s="230" t="s">
        <v>507</v>
      </c>
    </row>
    <row r="130" s="12" customFormat="1">
      <c r="A130" s="12"/>
      <c r="B130" s="241"/>
      <c r="C130" s="242"/>
      <c r="D130" s="232" t="s">
        <v>241</v>
      </c>
      <c r="E130" s="243" t="s">
        <v>1</v>
      </c>
      <c r="F130" s="244" t="s">
        <v>508</v>
      </c>
      <c r="G130" s="242"/>
      <c r="H130" s="245">
        <v>57.600000000000001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241</v>
      </c>
      <c r="AU130" s="251" t="s">
        <v>80</v>
      </c>
      <c r="AV130" s="12" t="s">
        <v>86</v>
      </c>
      <c r="AW130" s="12" t="s">
        <v>30</v>
      </c>
      <c r="AX130" s="12" t="s">
        <v>80</v>
      </c>
      <c r="AY130" s="251" t="s">
        <v>141</v>
      </c>
    </row>
    <row r="131" s="2" customFormat="1" ht="37.8" customHeight="1">
      <c r="A131" s="36"/>
      <c r="B131" s="37"/>
      <c r="C131" s="218" t="s">
        <v>140</v>
      </c>
      <c r="D131" s="218" t="s">
        <v>142</v>
      </c>
      <c r="E131" s="219" t="s">
        <v>432</v>
      </c>
      <c r="F131" s="220" t="s">
        <v>433</v>
      </c>
      <c r="G131" s="221" t="s">
        <v>224</v>
      </c>
      <c r="H131" s="222">
        <v>56.700000000000003</v>
      </c>
      <c r="I131" s="223"/>
      <c r="J131" s="224">
        <f>ROUND(I131*H131,2)</f>
        <v>0</v>
      </c>
      <c r="K131" s="225"/>
      <c r="L131" s="42"/>
      <c r="M131" s="226" t="s">
        <v>1</v>
      </c>
      <c r="N131" s="227" t="s">
        <v>38</v>
      </c>
      <c r="O131" s="89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0" t="s">
        <v>140</v>
      </c>
      <c r="AT131" s="230" t="s">
        <v>142</v>
      </c>
      <c r="AU131" s="230" t="s">
        <v>80</v>
      </c>
      <c r="AY131" s="15" t="s">
        <v>141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5" t="s">
        <v>80</v>
      </c>
      <c r="BK131" s="231">
        <f>ROUND(I131*H131,2)</f>
        <v>0</v>
      </c>
      <c r="BL131" s="15" t="s">
        <v>140</v>
      </c>
      <c r="BM131" s="230" t="s">
        <v>509</v>
      </c>
    </row>
    <row r="132" s="2" customFormat="1" ht="44.25" customHeight="1">
      <c r="A132" s="36"/>
      <c r="B132" s="37"/>
      <c r="C132" s="218" t="s">
        <v>162</v>
      </c>
      <c r="D132" s="218" t="s">
        <v>142</v>
      </c>
      <c r="E132" s="219" t="s">
        <v>510</v>
      </c>
      <c r="F132" s="220" t="s">
        <v>511</v>
      </c>
      <c r="G132" s="221" t="s">
        <v>224</v>
      </c>
      <c r="H132" s="222">
        <v>36.359999999999999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140</v>
      </c>
      <c r="AT132" s="230" t="s">
        <v>142</v>
      </c>
      <c r="AU132" s="230" t="s">
        <v>80</v>
      </c>
      <c r="AY132" s="15" t="s">
        <v>141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140</v>
      </c>
      <c r="BM132" s="230" t="s">
        <v>512</v>
      </c>
    </row>
    <row r="133" s="2" customFormat="1">
      <c r="A133" s="36"/>
      <c r="B133" s="37"/>
      <c r="C133" s="38"/>
      <c r="D133" s="232" t="s">
        <v>147</v>
      </c>
      <c r="E133" s="38"/>
      <c r="F133" s="233" t="s">
        <v>513</v>
      </c>
      <c r="G133" s="38"/>
      <c r="H133" s="38"/>
      <c r="I133" s="234"/>
      <c r="J133" s="38"/>
      <c r="K133" s="38"/>
      <c r="L133" s="42"/>
      <c r="M133" s="235"/>
      <c r="N133" s="23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147</v>
      </c>
      <c r="AU133" s="15" t="s">
        <v>80</v>
      </c>
    </row>
    <row r="134" s="12" customFormat="1">
      <c r="A134" s="12"/>
      <c r="B134" s="241"/>
      <c r="C134" s="242"/>
      <c r="D134" s="232" t="s">
        <v>241</v>
      </c>
      <c r="E134" s="243" t="s">
        <v>1</v>
      </c>
      <c r="F134" s="244" t="s">
        <v>514</v>
      </c>
      <c r="G134" s="242"/>
      <c r="H134" s="245">
        <v>36.359999999999999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1" t="s">
        <v>241</v>
      </c>
      <c r="AU134" s="251" t="s">
        <v>80</v>
      </c>
      <c r="AV134" s="12" t="s">
        <v>86</v>
      </c>
      <c r="AW134" s="12" t="s">
        <v>30</v>
      </c>
      <c r="AX134" s="12" t="s">
        <v>80</v>
      </c>
      <c r="AY134" s="251" t="s">
        <v>141</v>
      </c>
    </row>
    <row r="135" s="2" customFormat="1" ht="62.7" customHeight="1">
      <c r="A135" s="36"/>
      <c r="B135" s="37"/>
      <c r="C135" s="218" t="s">
        <v>167</v>
      </c>
      <c r="D135" s="218" t="s">
        <v>142</v>
      </c>
      <c r="E135" s="219" t="s">
        <v>515</v>
      </c>
      <c r="F135" s="220" t="s">
        <v>516</v>
      </c>
      <c r="G135" s="221" t="s">
        <v>224</v>
      </c>
      <c r="H135" s="222">
        <v>10.26</v>
      </c>
      <c r="I135" s="223"/>
      <c r="J135" s="224">
        <f>ROUND(I135*H135,2)</f>
        <v>0</v>
      </c>
      <c r="K135" s="225"/>
      <c r="L135" s="42"/>
      <c r="M135" s="226" t="s">
        <v>1</v>
      </c>
      <c r="N135" s="227" t="s">
        <v>38</v>
      </c>
      <c r="O135" s="89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140</v>
      </c>
      <c r="AT135" s="230" t="s">
        <v>142</v>
      </c>
      <c r="AU135" s="230" t="s">
        <v>80</v>
      </c>
      <c r="AY135" s="15" t="s">
        <v>141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140</v>
      </c>
      <c r="BM135" s="230" t="s">
        <v>517</v>
      </c>
    </row>
    <row r="136" s="2" customFormat="1">
      <c r="A136" s="36"/>
      <c r="B136" s="37"/>
      <c r="C136" s="38"/>
      <c r="D136" s="232" t="s">
        <v>147</v>
      </c>
      <c r="E136" s="38"/>
      <c r="F136" s="233" t="s">
        <v>518</v>
      </c>
      <c r="G136" s="38"/>
      <c r="H136" s="38"/>
      <c r="I136" s="234"/>
      <c r="J136" s="38"/>
      <c r="K136" s="38"/>
      <c r="L136" s="42"/>
      <c r="M136" s="235"/>
      <c r="N136" s="23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147</v>
      </c>
      <c r="AU136" s="15" t="s">
        <v>80</v>
      </c>
    </row>
    <row r="137" s="11" customFormat="1" ht="25.92" customHeight="1">
      <c r="A137" s="11"/>
      <c r="B137" s="204"/>
      <c r="C137" s="205"/>
      <c r="D137" s="206" t="s">
        <v>72</v>
      </c>
      <c r="E137" s="207" t="s">
        <v>140</v>
      </c>
      <c r="F137" s="207" t="s">
        <v>435</v>
      </c>
      <c r="G137" s="205"/>
      <c r="H137" s="205"/>
      <c r="I137" s="208"/>
      <c r="J137" s="209">
        <f>BK137</f>
        <v>0</v>
      </c>
      <c r="K137" s="205"/>
      <c r="L137" s="210"/>
      <c r="M137" s="211"/>
      <c r="N137" s="212"/>
      <c r="O137" s="212"/>
      <c r="P137" s="213">
        <f>SUM(P138:P145)</f>
        <v>0</v>
      </c>
      <c r="Q137" s="212"/>
      <c r="R137" s="213">
        <f>SUM(R138:R145)</f>
        <v>235.96185600000001</v>
      </c>
      <c r="S137" s="212"/>
      <c r="T137" s="214">
        <f>SUM(T138:T145)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5" t="s">
        <v>140</v>
      </c>
      <c r="AT137" s="216" t="s">
        <v>72</v>
      </c>
      <c r="AU137" s="216" t="s">
        <v>73</v>
      </c>
      <c r="AY137" s="215" t="s">
        <v>141</v>
      </c>
      <c r="BK137" s="217">
        <f>SUM(BK138:BK145)</f>
        <v>0</v>
      </c>
    </row>
    <row r="138" s="2" customFormat="1" ht="37.8" customHeight="1">
      <c r="A138" s="36"/>
      <c r="B138" s="37"/>
      <c r="C138" s="218" t="s">
        <v>172</v>
      </c>
      <c r="D138" s="218" t="s">
        <v>142</v>
      </c>
      <c r="E138" s="219" t="s">
        <v>519</v>
      </c>
      <c r="F138" s="220" t="s">
        <v>520</v>
      </c>
      <c r="G138" s="221" t="s">
        <v>224</v>
      </c>
      <c r="H138" s="222">
        <v>43.200000000000003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2.13408</v>
      </c>
      <c r="R138" s="228">
        <f>Q138*H138</f>
        <v>92.192256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140</v>
      </c>
      <c r="AT138" s="230" t="s">
        <v>142</v>
      </c>
      <c r="AU138" s="230" t="s">
        <v>80</v>
      </c>
      <c r="AY138" s="15" t="s">
        <v>141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140</v>
      </c>
      <c r="BM138" s="230" t="s">
        <v>521</v>
      </c>
    </row>
    <row r="139" s="2" customFormat="1">
      <c r="A139" s="36"/>
      <c r="B139" s="37"/>
      <c r="C139" s="38"/>
      <c r="D139" s="232" t="s">
        <v>147</v>
      </c>
      <c r="E139" s="38"/>
      <c r="F139" s="233" t="s">
        <v>522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147</v>
      </c>
      <c r="AU139" s="15" t="s">
        <v>80</v>
      </c>
    </row>
    <row r="140" s="12" customFormat="1">
      <c r="A140" s="12"/>
      <c r="B140" s="241"/>
      <c r="C140" s="242"/>
      <c r="D140" s="232" t="s">
        <v>241</v>
      </c>
      <c r="E140" s="243" t="s">
        <v>1</v>
      </c>
      <c r="F140" s="244" t="s">
        <v>523</v>
      </c>
      <c r="G140" s="242"/>
      <c r="H140" s="245">
        <v>43.200000000000003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241</v>
      </c>
      <c r="AU140" s="251" t="s">
        <v>80</v>
      </c>
      <c r="AV140" s="12" t="s">
        <v>86</v>
      </c>
      <c r="AW140" s="12" t="s">
        <v>30</v>
      </c>
      <c r="AX140" s="12" t="s">
        <v>80</v>
      </c>
      <c r="AY140" s="251" t="s">
        <v>141</v>
      </c>
    </row>
    <row r="141" s="2" customFormat="1" ht="55.5" customHeight="1">
      <c r="A141" s="36"/>
      <c r="B141" s="37"/>
      <c r="C141" s="218" t="s">
        <v>176</v>
      </c>
      <c r="D141" s="218" t="s">
        <v>142</v>
      </c>
      <c r="E141" s="219" t="s">
        <v>524</v>
      </c>
      <c r="F141" s="220" t="s">
        <v>525</v>
      </c>
      <c r="G141" s="221" t="s">
        <v>238</v>
      </c>
      <c r="H141" s="222">
        <v>36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140</v>
      </c>
      <c r="AT141" s="230" t="s">
        <v>142</v>
      </c>
      <c r="AU141" s="230" t="s">
        <v>80</v>
      </c>
      <c r="AY141" s="15" t="s">
        <v>141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140</v>
      </c>
      <c r="BM141" s="230" t="s">
        <v>526</v>
      </c>
    </row>
    <row r="142" s="12" customFormat="1">
      <c r="A142" s="12"/>
      <c r="B142" s="241"/>
      <c r="C142" s="242"/>
      <c r="D142" s="232" t="s">
        <v>241</v>
      </c>
      <c r="E142" s="243" t="s">
        <v>1</v>
      </c>
      <c r="F142" s="244" t="s">
        <v>527</v>
      </c>
      <c r="G142" s="242"/>
      <c r="H142" s="245">
        <v>36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241</v>
      </c>
      <c r="AU142" s="251" t="s">
        <v>80</v>
      </c>
      <c r="AV142" s="12" t="s">
        <v>86</v>
      </c>
      <c r="AW142" s="12" t="s">
        <v>30</v>
      </c>
      <c r="AX142" s="12" t="s">
        <v>80</v>
      </c>
      <c r="AY142" s="251" t="s">
        <v>141</v>
      </c>
    </row>
    <row r="143" s="2" customFormat="1" ht="37.8" customHeight="1">
      <c r="A143" s="36"/>
      <c r="B143" s="37"/>
      <c r="C143" s="218" t="s">
        <v>180</v>
      </c>
      <c r="D143" s="218" t="s">
        <v>142</v>
      </c>
      <c r="E143" s="219" t="s">
        <v>436</v>
      </c>
      <c r="F143" s="220" t="s">
        <v>437</v>
      </c>
      <c r="G143" s="221" t="s">
        <v>224</v>
      </c>
      <c r="H143" s="222">
        <v>72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1.9967999999999999</v>
      </c>
      <c r="R143" s="228">
        <f>Q143*H143</f>
        <v>143.7696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140</v>
      </c>
      <c r="AT143" s="230" t="s">
        <v>142</v>
      </c>
      <c r="AU143" s="230" t="s">
        <v>80</v>
      </c>
      <c r="AY143" s="15" t="s">
        <v>141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140</v>
      </c>
      <c r="BM143" s="230" t="s">
        <v>528</v>
      </c>
    </row>
    <row r="144" s="2" customFormat="1">
      <c r="A144" s="36"/>
      <c r="B144" s="37"/>
      <c r="C144" s="38"/>
      <c r="D144" s="232" t="s">
        <v>147</v>
      </c>
      <c r="E144" s="38"/>
      <c r="F144" s="233" t="s">
        <v>529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147</v>
      </c>
      <c r="AU144" s="15" t="s">
        <v>80</v>
      </c>
    </row>
    <row r="145" s="12" customFormat="1">
      <c r="A145" s="12"/>
      <c r="B145" s="241"/>
      <c r="C145" s="242"/>
      <c r="D145" s="232" t="s">
        <v>241</v>
      </c>
      <c r="E145" s="243" t="s">
        <v>1</v>
      </c>
      <c r="F145" s="244" t="s">
        <v>530</v>
      </c>
      <c r="G145" s="242"/>
      <c r="H145" s="245">
        <v>72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241</v>
      </c>
      <c r="AU145" s="251" t="s">
        <v>80</v>
      </c>
      <c r="AV145" s="12" t="s">
        <v>86</v>
      </c>
      <c r="AW145" s="12" t="s">
        <v>30</v>
      </c>
      <c r="AX145" s="12" t="s">
        <v>80</v>
      </c>
      <c r="AY145" s="251" t="s">
        <v>141</v>
      </c>
    </row>
    <row r="146" s="11" customFormat="1" ht="25.92" customHeight="1">
      <c r="A146" s="11"/>
      <c r="B146" s="204"/>
      <c r="C146" s="205"/>
      <c r="D146" s="206" t="s">
        <v>72</v>
      </c>
      <c r="E146" s="207" t="s">
        <v>268</v>
      </c>
      <c r="F146" s="207" t="s">
        <v>269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P147</f>
        <v>0</v>
      </c>
      <c r="Q146" s="212"/>
      <c r="R146" s="213">
        <f>R147</f>
        <v>0</v>
      </c>
      <c r="S146" s="212"/>
      <c r="T146" s="214">
        <f>T147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5" t="s">
        <v>80</v>
      </c>
      <c r="AT146" s="216" t="s">
        <v>72</v>
      </c>
      <c r="AU146" s="216" t="s">
        <v>73</v>
      </c>
      <c r="AY146" s="215" t="s">
        <v>141</v>
      </c>
      <c r="BK146" s="217">
        <f>BK147</f>
        <v>0</v>
      </c>
    </row>
    <row r="147" s="2" customFormat="1" ht="33" customHeight="1">
      <c r="A147" s="36"/>
      <c r="B147" s="37"/>
      <c r="C147" s="218" t="s">
        <v>185</v>
      </c>
      <c r="D147" s="218" t="s">
        <v>142</v>
      </c>
      <c r="E147" s="219" t="s">
        <v>270</v>
      </c>
      <c r="F147" s="220" t="s">
        <v>271</v>
      </c>
      <c r="G147" s="221" t="s">
        <v>272</v>
      </c>
      <c r="H147" s="222">
        <v>235.96186</v>
      </c>
      <c r="I147" s="223"/>
      <c r="J147" s="224">
        <f>ROUND(I147*H147,2)</f>
        <v>0</v>
      </c>
      <c r="K147" s="225"/>
      <c r="L147" s="42"/>
      <c r="M147" s="274" t="s">
        <v>1</v>
      </c>
      <c r="N147" s="275" t="s">
        <v>38</v>
      </c>
      <c r="O147" s="239"/>
      <c r="P147" s="276">
        <f>O147*H147</f>
        <v>0</v>
      </c>
      <c r="Q147" s="276">
        <v>0</v>
      </c>
      <c r="R147" s="276">
        <f>Q147*H147</f>
        <v>0</v>
      </c>
      <c r="S147" s="276">
        <v>0</v>
      </c>
      <c r="T147" s="27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140</v>
      </c>
      <c r="AT147" s="230" t="s">
        <v>142</v>
      </c>
      <c r="AU147" s="230" t="s">
        <v>80</v>
      </c>
      <c r="AY147" s="15" t="s">
        <v>141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80</v>
      </c>
      <c r="BK147" s="231">
        <f>ROUND(I147*H147,2)</f>
        <v>0</v>
      </c>
      <c r="BL147" s="15" t="s">
        <v>140</v>
      </c>
      <c r="BM147" s="230" t="s">
        <v>531</v>
      </c>
    </row>
    <row r="148" s="2" customFormat="1" ht="6.96" customHeight="1">
      <c r="A148" s="36"/>
      <c r="B148" s="64"/>
      <c r="C148" s="65"/>
      <c r="D148" s="65"/>
      <c r="E148" s="65"/>
      <c r="F148" s="65"/>
      <c r="G148" s="65"/>
      <c r="H148" s="65"/>
      <c r="I148" s="65"/>
      <c r="J148" s="65"/>
      <c r="K148" s="65"/>
      <c r="L148" s="42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sheetProtection sheet="1" autoFilter="0" formatColumns="0" formatRows="0" objects="1" scenarios="1" spinCount="100000" saltValue="cj+nEKRKpwdWahOPWePFodjM18NiTtGcyHNQn7i9M/o4mC/RMN6Ka+SZvC2uZA66HWJGbv5up+uRpqs2Hh5qeQ==" hashValue="hfV4EiuPFFhZmxVtXztgwYHKdc85OIiiaiDD9aXhK3Eopi2sVB1a26wwloDmJrakoO322iN7IAt2DV67yjdamg==" algorithmName="SHA-512" password="CC35"/>
  <autoFilter ref="C122:K1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114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Bystřice, ústí - Olomouc - Bělidla - nánosy, oprava opevnění</v>
      </c>
      <c r="F7" s="148"/>
      <c r="G7" s="148"/>
      <c r="H7" s="148"/>
      <c r="L7" s="18"/>
    </row>
    <row r="8" s="1" customFormat="1" ht="12" customHeight="1">
      <c r="B8" s="18"/>
      <c r="D8" s="148" t="s">
        <v>115</v>
      </c>
      <c r="L8" s="18"/>
    </row>
    <row r="9" s="2" customFormat="1" ht="16.5" customHeight="1">
      <c r="A9" s="36"/>
      <c r="B9" s="42"/>
      <c r="C9" s="36"/>
      <c r="D9" s="36"/>
      <c r="E9" s="149" t="s">
        <v>532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117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213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22. 2. 2024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ROUND(J127,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ROUND((SUM(BE127:BE158)),  2)</f>
        <v>0</v>
      </c>
      <c r="G35" s="36"/>
      <c r="H35" s="36"/>
      <c r="I35" s="162">
        <v>0.20999999999999999</v>
      </c>
      <c r="J35" s="161">
        <f>ROUND(((SUM(BE127:BE158))*I35),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ROUND((SUM(BF127:BF158)),  2)</f>
        <v>0</v>
      </c>
      <c r="G36" s="36"/>
      <c r="H36" s="36"/>
      <c r="I36" s="162">
        <v>0.14999999999999999</v>
      </c>
      <c r="J36" s="161">
        <f>ROUND(((SUM(BF127:BF158))*I36),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ROUND((SUM(BG127:BG158)),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ROUND((SUM(BH127:BH158)),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ROUND((SUM(BI127:BI158)),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Bystřice, ústí - Olomouc - Bělidla - nánosy, oprava opevnění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115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532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117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001 - Oprava spár ve zdivu opěrných zdí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22. 2. 2024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120</v>
      </c>
      <c r="D96" s="183"/>
      <c r="E96" s="183"/>
      <c r="F96" s="183"/>
      <c r="G96" s="183"/>
      <c r="H96" s="183"/>
      <c r="I96" s="183"/>
      <c r="J96" s="184" t="s">
        <v>121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122</v>
      </c>
      <c r="D98" s="38"/>
      <c r="E98" s="38"/>
      <c r="F98" s="38"/>
      <c r="G98" s="38"/>
      <c r="H98" s="38"/>
      <c r="I98" s="38"/>
      <c r="J98" s="108">
        <f>J127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186"/>
      <c r="C99" s="187"/>
      <c r="D99" s="188" t="s">
        <v>214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215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216</v>
      </c>
      <c r="E101" s="189"/>
      <c r="F101" s="189"/>
      <c r="G101" s="189"/>
      <c r="H101" s="189"/>
      <c r="I101" s="189"/>
      <c r="J101" s="190">
        <f>J137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217</v>
      </c>
      <c r="E102" s="189"/>
      <c r="F102" s="189"/>
      <c r="G102" s="189"/>
      <c r="H102" s="189"/>
      <c r="I102" s="189"/>
      <c r="J102" s="190">
        <f>J140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218</v>
      </c>
      <c r="E103" s="189"/>
      <c r="F103" s="189"/>
      <c r="G103" s="189"/>
      <c r="H103" s="189"/>
      <c r="I103" s="189"/>
      <c r="J103" s="190">
        <f>J142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219</v>
      </c>
      <c r="E104" s="189"/>
      <c r="F104" s="189"/>
      <c r="G104" s="189"/>
      <c r="H104" s="189"/>
      <c r="I104" s="189"/>
      <c r="J104" s="190">
        <f>J148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220</v>
      </c>
      <c r="E105" s="189"/>
      <c r="F105" s="189"/>
      <c r="G105" s="189"/>
      <c r="H105" s="189"/>
      <c r="I105" s="189"/>
      <c r="J105" s="190">
        <f>J150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125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81" t="str">
        <f>E7</f>
        <v>Bystřice, ústí - Olomouc - Bělidla - nánosy, oprava opevnění</v>
      </c>
      <c r="F115" s="30"/>
      <c r="G115" s="30"/>
      <c r="H115" s="30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" customFormat="1" ht="12" customHeight="1">
      <c r="B116" s="19"/>
      <c r="C116" s="30" t="s">
        <v>115</v>
      </c>
      <c r="D116" s="20"/>
      <c r="E116" s="20"/>
      <c r="F116" s="20"/>
      <c r="G116" s="20"/>
      <c r="H116" s="20"/>
      <c r="I116" s="20"/>
      <c r="J116" s="20"/>
      <c r="K116" s="20"/>
      <c r="L116" s="18"/>
    </row>
    <row r="117" s="2" customFormat="1" ht="16.5" customHeight="1">
      <c r="A117" s="36"/>
      <c r="B117" s="37"/>
      <c r="C117" s="38"/>
      <c r="D117" s="38"/>
      <c r="E117" s="181" t="s">
        <v>532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117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E11</f>
        <v>001 - Oprava spár ve zdivu opěrných zdí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F14</f>
        <v xml:space="preserve"> </v>
      </c>
      <c r="G121" s="38"/>
      <c r="H121" s="38"/>
      <c r="I121" s="30" t="s">
        <v>22</v>
      </c>
      <c r="J121" s="77" t="str">
        <f>IF(J14="","",J14)</f>
        <v>22. 2. 2024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24</v>
      </c>
      <c r="D123" s="38"/>
      <c r="E123" s="38"/>
      <c r="F123" s="25" t="str">
        <f>E17</f>
        <v xml:space="preserve"> </v>
      </c>
      <c r="G123" s="38"/>
      <c r="H123" s="38"/>
      <c r="I123" s="30" t="s">
        <v>29</v>
      </c>
      <c r="J123" s="34" t="str">
        <f>E23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27</v>
      </c>
      <c r="D124" s="38"/>
      <c r="E124" s="38"/>
      <c r="F124" s="25" t="str">
        <f>IF(E20="","",E20)</f>
        <v>Vyplň údaj</v>
      </c>
      <c r="G124" s="38"/>
      <c r="H124" s="38"/>
      <c r="I124" s="30" t="s">
        <v>31</v>
      </c>
      <c r="J124" s="34" t="str">
        <f>E26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0" customFormat="1" ht="29.28" customHeight="1">
      <c r="A126" s="192"/>
      <c r="B126" s="193"/>
      <c r="C126" s="194" t="s">
        <v>126</v>
      </c>
      <c r="D126" s="195" t="s">
        <v>58</v>
      </c>
      <c r="E126" s="195" t="s">
        <v>54</v>
      </c>
      <c r="F126" s="195" t="s">
        <v>55</v>
      </c>
      <c r="G126" s="195" t="s">
        <v>127</v>
      </c>
      <c r="H126" s="195" t="s">
        <v>128</v>
      </c>
      <c r="I126" s="195" t="s">
        <v>129</v>
      </c>
      <c r="J126" s="196" t="s">
        <v>121</v>
      </c>
      <c r="K126" s="197" t="s">
        <v>130</v>
      </c>
      <c r="L126" s="198"/>
      <c r="M126" s="98" t="s">
        <v>1</v>
      </c>
      <c r="N126" s="99" t="s">
        <v>37</v>
      </c>
      <c r="O126" s="99" t="s">
        <v>131</v>
      </c>
      <c r="P126" s="99" t="s">
        <v>132</v>
      </c>
      <c r="Q126" s="99" t="s">
        <v>133</v>
      </c>
      <c r="R126" s="99" t="s">
        <v>134</v>
      </c>
      <c r="S126" s="99" t="s">
        <v>135</v>
      </c>
      <c r="T126" s="100" t="s">
        <v>136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6"/>
      <c r="B127" s="37"/>
      <c r="C127" s="105" t="s">
        <v>137</v>
      </c>
      <c r="D127" s="38"/>
      <c r="E127" s="38"/>
      <c r="F127" s="38"/>
      <c r="G127" s="38"/>
      <c r="H127" s="38"/>
      <c r="I127" s="38"/>
      <c r="J127" s="199">
        <f>BK127</f>
        <v>0</v>
      </c>
      <c r="K127" s="38"/>
      <c r="L127" s="42"/>
      <c r="M127" s="101"/>
      <c r="N127" s="200"/>
      <c r="O127" s="102"/>
      <c r="P127" s="201">
        <f>P128+P133+P137+P140+P142+P148+P150</f>
        <v>0</v>
      </c>
      <c r="Q127" s="102"/>
      <c r="R127" s="201">
        <f>R128+R133+R137+R140+R142+R148+R150</f>
        <v>37.6947999</v>
      </c>
      <c r="S127" s="102"/>
      <c r="T127" s="202">
        <f>T128+T133+T137+T140+T142+T148+T150</f>
        <v>7.0011100000000006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72</v>
      </c>
      <c r="AU127" s="15" t="s">
        <v>82</v>
      </c>
      <c r="BK127" s="203">
        <f>BK128+BK133+BK137+BK140+BK142+BK148+BK150</f>
        <v>0</v>
      </c>
    </row>
    <row r="128" s="11" customFormat="1" ht="25.92" customHeight="1">
      <c r="A128" s="11"/>
      <c r="B128" s="204"/>
      <c r="C128" s="205"/>
      <c r="D128" s="206" t="s">
        <v>72</v>
      </c>
      <c r="E128" s="207" t="s">
        <v>80</v>
      </c>
      <c r="F128" s="207" t="s">
        <v>221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SUM(P129:P132)</f>
        <v>0</v>
      </c>
      <c r="Q128" s="212"/>
      <c r="R128" s="213">
        <f>SUM(R129:R132)</f>
        <v>0</v>
      </c>
      <c r="S128" s="212"/>
      <c r="T128" s="214">
        <f>SUM(T129:T132)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140</v>
      </c>
      <c r="AT128" s="216" t="s">
        <v>72</v>
      </c>
      <c r="AU128" s="216" t="s">
        <v>73</v>
      </c>
      <c r="AY128" s="215" t="s">
        <v>141</v>
      </c>
      <c r="BK128" s="217">
        <f>SUM(BK129:BK132)</f>
        <v>0</v>
      </c>
    </row>
    <row r="129" s="2" customFormat="1" ht="33" customHeight="1">
      <c r="A129" s="36"/>
      <c r="B129" s="37"/>
      <c r="C129" s="218" t="s">
        <v>80</v>
      </c>
      <c r="D129" s="218" t="s">
        <v>142</v>
      </c>
      <c r="E129" s="219" t="s">
        <v>533</v>
      </c>
      <c r="F129" s="220" t="s">
        <v>534</v>
      </c>
      <c r="G129" s="221" t="s">
        <v>224</v>
      </c>
      <c r="H129" s="222">
        <v>76.709999999999994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38</v>
      </c>
      <c r="O129" s="89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140</v>
      </c>
      <c r="AT129" s="230" t="s">
        <v>142</v>
      </c>
      <c r="AU129" s="230" t="s">
        <v>80</v>
      </c>
      <c r="AY129" s="15" t="s">
        <v>141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80</v>
      </c>
      <c r="BK129" s="231">
        <f>ROUND(I129*H129,2)</f>
        <v>0</v>
      </c>
      <c r="BL129" s="15" t="s">
        <v>140</v>
      </c>
      <c r="BM129" s="230" t="s">
        <v>535</v>
      </c>
    </row>
    <row r="130" s="2" customFormat="1" ht="44.25" customHeight="1">
      <c r="A130" s="36"/>
      <c r="B130" s="37"/>
      <c r="C130" s="218" t="s">
        <v>86</v>
      </c>
      <c r="D130" s="218" t="s">
        <v>142</v>
      </c>
      <c r="E130" s="219" t="s">
        <v>226</v>
      </c>
      <c r="F130" s="220" t="s">
        <v>227</v>
      </c>
      <c r="G130" s="221" t="s">
        <v>224</v>
      </c>
      <c r="H130" s="222">
        <v>76.709999999999994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140</v>
      </c>
      <c r="AT130" s="230" t="s">
        <v>142</v>
      </c>
      <c r="AU130" s="230" t="s">
        <v>80</v>
      </c>
      <c r="AY130" s="15" t="s">
        <v>141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140</v>
      </c>
      <c r="BM130" s="230" t="s">
        <v>536</v>
      </c>
    </row>
    <row r="131" s="2" customFormat="1">
      <c r="A131" s="36"/>
      <c r="B131" s="37"/>
      <c r="C131" s="38"/>
      <c r="D131" s="232" t="s">
        <v>147</v>
      </c>
      <c r="E131" s="38"/>
      <c r="F131" s="233" t="s">
        <v>537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147</v>
      </c>
      <c r="AU131" s="15" t="s">
        <v>80</v>
      </c>
    </row>
    <row r="132" s="2" customFormat="1" ht="16.5" customHeight="1">
      <c r="A132" s="36"/>
      <c r="B132" s="37"/>
      <c r="C132" s="218" t="s">
        <v>153</v>
      </c>
      <c r="D132" s="218" t="s">
        <v>142</v>
      </c>
      <c r="E132" s="219" t="s">
        <v>230</v>
      </c>
      <c r="F132" s="220" t="s">
        <v>231</v>
      </c>
      <c r="G132" s="221" t="s">
        <v>232</v>
      </c>
      <c r="H132" s="222">
        <v>164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38</v>
      </c>
      <c r="O132" s="89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233</v>
      </c>
      <c r="AT132" s="230" t="s">
        <v>142</v>
      </c>
      <c r="AU132" s="230" t="s">
        <v>80</v>
      </c>
      <c r="AY132" s="15" t="s">
        <v>141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80</v>
      </c>
      <c r="BK132" s="231">
        <f>ROUND(I132*H132,2)</f>
        <v>0</v>
      </c>
      <c r="BL132" s="15" t="s">
        <v>233</v>
      </c>
      <c r="BM132" s="230" t="s">
        <v>538</v>
      </c>
    </row>
    <row r="133" s="11" customFormat="1" ht="25.92" customHeight="1">
      <c r="A133" s="11"/>
      <c r="B133" s="204"/>
      <c r="C133" s="205"/>
      <c r="D133" s="206" t="s">
        <v>72</v>
      </c>
      <c r="E133" s="207" t="s">
        <v>86</v>
      </c>
      <c r="F133" s="207" t="s">
        <v>235</v>
      </c>
      <c r="G133" s="205"/>
      <c r="H133" s="205"/>
      <c r="I133" s="208"/>
      <c r="J133" s="209">
        <f>BK133</f>
        <v>0</v>
      </c>
      <c r="K133" s="205"/>
      <c r="L133" s="210"/>
      <c r="M133" s="211"/>
      <c r="N133" s="212"/>
      <c r="O133" s="212"/>
      <c r="P133" s="213">
        <f>SUM(P134:P136)</f>
        <v>0</v>
      </c>
      <c r="Q133" s="212"/>
      <c r="R133" s="213">
        <f>SUM(R134:R136)</f>
        <v>0</v>
      </c>
      <c r="S133" s="212"/>
      <c r="T133" s="214">
        <f>SUM(T134:T136)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5" t="s">
        <v>140</v>
      </c>
      <c r="AT133" s="216" t="s">
        <v>72</v>
      </c>
      <c r="AU133" s="216" t="s">
        <v>73</v>
      </c>
      <c r="AY133" s="215" t="s">
        <v>141</v>
      </c>
      <c r="BK133" s="217">
        <f>SUM(BK134:BK136)</f>
        <v>0</v>
      </c>
    </row>
    <row r="134" s="2" customFormat="1" ht="24.15" customHeight="1">
      <c r="A134" s="36"/>
      <c r="B134" s="37"/>
      <c r="C134" s="218" t="s">
        <v>140</v>
      </c>
      <c r="D134" s="218" t="s">
        <v>142</v>
      </c>
      <c r="E134" s="219" t="s">
        <v>236</v>
      </c>
      <c r="F134" s="220" t="s">
        <v>237</v>
      </c>
      <c r="G134" s="221" t="s">
        <v>238</v>
      </c>
      <c r="H134" s="222">
        <v>823.65999999999997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140</v>
      </c>
      <c r="AT134" s="230" t="s">
        <v>142</v>
      </c>
      <c r="AU134" s="230" t="s">
        <v>80</v>
      </c>
      <c r="AY134" s="15" t="s">
        <v>141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140</v>
      </c>
      <c r="BM134" s="230" t="s">
        <v>539</v>
      </c>
    </row>
    <row r="135" s="2" customFormat="1">
      <c r="A135" s="36"/>
      <c r="B135" s="37"/>
      <c r="C135" s="38"/>
      <c r="D135" s="232" t="s">
        <v>147</v>
      </c>
      <c r="E135" s="38"/>
      <c r="F135" s="233" t="s">
        <v>240</v>
      </c>
      <c r="G135" s="38"/>
      <c r="H135" s="38"/>
      <c r="I135" s="234"/>
      <c r="J135" s="38"/>
      <c r="K135" s="38"/>
      <c r="L135" s="42"/>
      <c r="M135" s="235"/>
      <c r="N135" s="236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147</v>
      </c>
      <c r="AU135" s="15" t="s">
        <v>80</v>
      </c>
    </row>
    <row r="136" s="12" customFormat="1">
      <c r="A136" s="12"/>
      <c r="B136" s="241"/>
      <c r="C136" s="242"/>
      <c r="D136" s="232" t="s">
        <v>241</v>
      </c>
      <c r="E136" s="243" t="s">
        <v>1</v>
      </c>
      <c r="F136" s="244" t="s">
        <v>540</v>
      </c>
      <c r="G136" s="242"/>
      <c r="H136" s="245">
        <v>823.65999999999997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241</v>
      </c>
      <c r="AU136" s="251" t="s">
        <v>80</v>
      </c>
      <c r="AV136" s="12" t="s">
        <v>86</v>
      </c>
      <c r="AW136" s="12" t="s">
        <v>30</v>
      </c>
      <c r="AX136" s="12" t="s">
        <v>80</v>
      </c>
      <c r="AY136" s="251" t="s">
        <v>141</v>
      </c>
    </row>
    <row r="137" s="11" customFormat="1" ht="25.92" customHeight="1">
      <c r="A137" s="11"/>
      <c r="B137" s="204"/>
      <c r="C137" s="205"/>
      <c r="D137" s="206" t="s">
        <v>72</v>
      </c>
      <c r="E137" s="207" t="s">
        <v>243</v>
      </c>
      <c r="F137" s="207" t="s">
        <v>244</v>
      </c>
      <c r="G137" s="205"/>
      <c r="H137" s="205"/>
      <c r="I137" s="208"/>
      <c r="J137" s="209">
        <f>BK137</f>
        <v>0</v>
      </c>
      <c r="K137" s="205"/>
      <c r="L137" s="210"/>
      <c r="M137" s="211"/>
      <c r="N137" s="212"/>
      <c r="O137" s="212"/>
      <c r="P137" s="213">
        <f>SUM(P138:P139)</f>
        <v>0</v>
      </c>
      <c r="Q137" s="212"/>
      <c r="R137" s="213">
        <f>SUM(R138:R139)</f>
        <v>37.6947999</v>
      </c>
      <c r="S137" s="212"/>
      <c r="T137" s="214">
        <f>SUM(T138:T139)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5" t="s">
        <v>140</v>
      </c>
      <c r="AT137" s="216" t="s">
        <v>72</v>
      </c>
      <c r="AU137" s="216" t="s">
        <v>73</v>
      </c>
      <c r="AY137" s="215" t="s">
        <v>141</v>
      </c>
      <c r="BK137" s="217">
        <f>SUM(BK138:BK139)</f>
        <v>0</v>
      </c>
    </row>
    <row r="138" s="2" customFormat="1" ht="44.25" customHeight="1">
      <c r="A138" s="36"/>
      <c r="B138" s="37"/>
      <c r="C138" s="218" t="s">
        <v>162</v>
      </c>
      <c r="D138" s="218" t="s">
        <v>142</v>
      </c>
      <c r="E138" s="219" t="s">
        <v>245</v>
      </c>
      <c r="F138" s="220" t="s">
        <v>246</v>
      </c>
      <c r="G138" s="221" t="s">
        <v>238</v>
      </c>
      <c r="H138" s="222">
        <v>411.82999999999998</v>
      </c>
      <c r="I138" s="223"/>
      <c r="J138" s="224">
        <f>ROUND(I138*H138,2)</f>
        <v>0</v>
      </c>
      <c r="K138" s="225"/>
      <c r="L138" s="42"/>
      <c r="M138" s="226" t="s">
        <v>1</v>
      </c>
      <c r="N138" s="227" t="s">
        <v>38</v>
      </c>
      <c r="O138" s="89"/>
      <c r="P138" s="228">
        <f>O138*H138</f>
        <v>0</v>
      </c>
      <c r="Q138" s="228">
        <v>0.09153</v>
      </c>
      <c r="R138" s="228">
        <f>Q138*H138</f>
        <v>37.6947999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140</v>
      </c>
      <c r="AT138" s="230" t="s">
        <v>142</v>
      </c>
      <c r="AU138" s="230" t="s">
        <v>80</v>
      </c>
      <c r="AY138" s="15" t="s">
        <v>141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80</v>
      </c>
      <c r="BK138" s="231">
        <f>ROUND(I138*H138,2)</f>
        <v>0</v>
      </c>
      <c r="BL138" s="15" t="s">
        <v>140</v>
      </c>
      <c r="BM138" s="230" t="s">
        <v>541</v>
      </c>
    </row>
    <row r="139" s="2" customFormat="1">
      <c r="A139" s="36"/>
      <c r="B139" s="37"/>
      <c r="C139" s="38"/>
      <c r="D139" s="232" t="s">
        <v>147</v>
      </c>
      <c r="E139" s="38"/>
      <c r="F139" s="233" t="s">
        <v>542</v>
      </c>
      <c r="G139" s="38"/>
      <c r="H139" s="38"/>
      <c r="I139" s="234"/>
      <c r="J139" s="38"/>
      <c r="K139" s="38"/>
      <c r="L139" s="42"/>
      <c r="M139" s="235"/>
      <c r="N139" s="236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147</v>
      </c>
      <c r="AU139" s="15" t="s">
        <v>80</v>
      </c>
    </row>
    <row r="140" s="11" customFormat="1" ht="25.92" customHeight="1">
      <c r="A140" s="11"/>
      <c r="B140" s="204"/>
      <c r="C140" s="205"/>
      <c r="D140" s="206" t="s">
        <v>72</v>
      </c>
      <c r="E140" s="207" t="s">
        <v>250</v>
      </c>
      <c r="F140" s="207" t="s">
        <v>251</v>
      </c>
      <c r="G140" s="205"/>
      <c r="H140" s="205"/>
      <c r="I140" s="208"/>
      <c r="J140" s="209">
        <f>BK140</f>
        <v>0</v>
      </c>
      <c r="K140" s="205"/>
      <c r="L140" s="210"/>
      <c r="M140" s="211"/>
      <c r="N140" s="212"/>
      <c r="O140" s="212"/>
      <c r="P140" s="213">
        <f>P141</f>
        <v>0</v>
      </c>
      <c r="Q140" s="212"/>
      <c r="R140" s="213">
        <f>R141</f>
        <v>0</v>
      </c>
      <c r="S140" s="212"/>
      <c r="T140" s="214">
        <f>T141</f>
        <v>7.0011100000000006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15" t="s">
        <v>140</v>
      </c>
      <c r="AT140" s="216" t="s">
        <v>72</v>
      </c>
      <c r="AU140" s="216" t="s">
        <v>73</v>
      </c>
      <c r="AY140" s="215" t="s">
        <v>141</v>
      </c>
      <c r="BK140" s="217">
        <f>BK141</f>
        <v>0</v>
      </c>
    </row>
    <row r="141" s="2" customFormat="1" ht="66.75" customHeight="1">
      <c r="A141" s="36"/>
      <c r="B141" s="37"/>
      <c r="C141" s="218" t="s">
        <v>167</v>
      </c>
      <c r="D141" s="218" t="s">
        <v>142</v>
      </c>
      <c r="E141" s="219" t="s">
        <v>252</v>
      </c>
      <c r="F141" s="220" t="s">
        <v>253</v>
      </c>
      <c r="G141" s="221" t="s">
        <v>238</v>
      </c>
      <c r="H141" s="222">
        <v>411.82999999999998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38</v>
      </c>
      <c r="O141" s="89"/>
      <c r="P141" s="228">
        <f>O141*H141</f>
        <v>0</v>
      </c>
      <c r="Q141" s="228">
        <v>0</v>
      </c>
      <c r="R141" s="228">
        <f>Q141*H141</f>
        <v>0</v>
      </c>
      <c r="S141" s="228">
        <v>0.017000000000000001</v>
      </c>
      <c r="T141" s="229">
        <f>S141*H141</f>
        <v>7.0011100000000006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140</v>
      </c>
      <c r="AT141" s="230" t="s">
        <v>142</v>
      </c>
      <c r="AU141" s="230" t="s">
        <v>80</v>
      </c>
      <c r="AY141" s="15" t="s">
        <v>141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80</v>
      </c>
      <c r="BK141" s="231">
        <f>ROUND(I141*H141,2)</f>
        <v>0</v>
      </c>
      <c r="BL141" s="15" t="s">
        <v>140</v>
      </c>
      <c r="BM141" s="230" t="s">
        <v>543</v>
      </c>
    </row>
    <row r="142" s="11" customFormat="1" ht="25.92" customHeight="1">
      <c r="A142" s="11"/>
      <c r="B142" s="204"/>
      <c r="C142" s="205"/>
      <c r="D142" s="206" t="s">
        <v>72</v>
      </c>
      <c r="E142" s="207" t="s">
        <v>255</v>
      </c>
      <c r="F142" s="207" t="s">
        <v>256</v>
      </c>
      <c r="G142" s="205"/>
      <c r="H142" s="205"/>
      <c r="I142" s="208"/>
      <c r="J142" s="209">
        <f>BK142</f>
        <v>0</v>
      </c>
      <c r="K142" s="205"/>
      <c r="L142" s="210"/>
      <c r="M142" s="211"/>
      <c r="N142" s="212"/>
      <c r="O142" s="212"/>
      <c r="P142" s="213">
        <f>SUM(P143:P147)</f>
        <v>0</v>
      </c>
      <c r="Q142" s="212"/>
      <c r="R142" s="213">
        <f>SUM(R143:R147)</f>
        <v>0</v>
      </c>
      <c r="S142" s="212"/>
      <c r="T142" s="214">
        <f>SUM(T143:T147)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5" t="s">
        <v>140</v>
      </c>
      <c r="AT142" s="216" t="s">
        <v>72</v>
      </c>
      <c r="AU142" s="216" t="s">
        <v>73</v>
      </c>
      <c r="AY142" s="215" t="s">
        <v>141</v>
      </c>
      <c r="BK142" s="217">
        <f>SUM(BK143:BK147)</f>
        <v>0</v>
      </c>
    </row>
    <row r="143" s="2" customFormat="1" ht="44.25" customHeight="1">
      <c r="A143" s="36"/>
      <c r="B143" s="37"/>
      <c r="C143" s="218" t="s">
        <v>172</v>
      </c>
      <c r="D143" s="218" t="s">
        <v>142</v>
      </c>
      <c r="E143" s="219" t="s">
        <v>257</v>
      </c>
      <c r="F143" s="220" t="s">
        <v>258</v>
      </c>
      <c r="G143" s="221" t="s">
        <v>238</v>
      </c>
      <c r="H143" s="222">
        <v>411.82999999999998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140</v>
      </c>
      <c r="AT143" s="230" t="s">
        <v>142</v>
      </c>
      <c r="AU143" s="230" t="s">
        <v>80</v>
      </c>
      <c r="AY143" s="15" t="s">
        <v>141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140</v>
      </c>
      <c r="BM143" s="230" t="s">
        <v>544</v>
      </c>
    </row>
    <row r="144" s="2" customFormat="1">
      <c r="A144" s="36"/>
      <c r="B144" s="37"/>
      <c r="C144" s="38"/>
      <c r="D144" s="232" t="s">
        <v>147</v>
      </c>
      <c r="E144" s="38"/>
      <c r="F144" s="233" t="s">
        <v>260</v>
      </c>
      <c r="G144" s="38"/>
      <c r="H144" s="38"/>
      <c r="I144" s="234"/>
      <c r="J144" s="38"/>
      <c r="K144" s="38"/>
      <c r="L144" s="42"/>
      <c r="M144" s="235"/>
      <c r="N144" s="236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147</v>
      </c>
      <c r="AU144" s="15" t="s">
        <v>80</v>
      </c>
    </row>
    <row r="145" s="2" customFormat="1" ht="55.5" customHeight="1">
      <c r="A145" s="36"/>
      <c r="B145" s="37"/>
      <c r="C145" s="218" t="s">
        <v>176</v>
      </c>
      <c r="D145" s="218" t="s">
        <v>142</v>
      </c>
      <c r="E145" s="219" t="s">
        <v>261</v>
      </c>
      <c r="F145" s="220" t="s">
        <v>262</v>
      </c>
      <c r="G145" s="221" t="s">
        <v>238</v>
      </c>
      <c r="H145" s="222">
        <v>17296.860000000001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38</v>
      </c>
      <c r="O145" s="89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140</v>
      </c>
      <c r="AT145" s="230" t="s">
        <v>142</v>
      </c>
      <c r="AU145" s="230" t="s">
        <v>80</v>
      </c>
      <c r="AY145" s="15" t="s">
        <v>141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140</v>
      </c>
      <c r="BM145" s="230" t="s">
        <v>545</v>
      </c>
    </row>
    <row r="146" s="12" customFormat="1">
      <c r="A146" s="12"/>
      <c r="B146" s="241"/>
      <c r="C146" s="242"/>
      <c r="D146" s="232" t="s">
        <v>241</v>
      </c>
      <c r="E146" s="243" t="s">
        <v>1</v>
      </c>
      <c r="F146" s="244" t="s">
        <v>546</v>
      </c>
      <c r="G146" s="242"/>
      <c r="H146" s="245">
        <v>17296.860000000001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241</v>
      </c>
      <c r="AU146" s="251" t="s">
        <v>80</v>
      </c>
      <c r="AV146" s="12" t="s">
        <v>86</v>
      </c>
      <c r="AW146" s="12" t="s">
        <v>30</v>
      </c>
      <c r="AX146" s="12" t="s">
        <v>80</v>
      </c>
      <c r="AY146" s="251" t="s">
        <v>141</v>
      </c>
    </row>
    <row r="147" s="2" customFormat="1" ht="44.25" customHeight="1">
      <c r="A147" s="36"/>
      <c r="B147" s="37"/>
      <c r="C147" s="218" t="s">
        <v>180</v>
      </c>
      <c r="D147" s="218" t="s">
        <v>142</v>
      </c>
      <c r="E147" s="219" t="s">
        <v>265</v>
      </c>
      <c r="F147" s="220" t="s">
        <v>266</v>
      </c>
      <c r="G147" s="221" t="s">
        <v>238</v>
      </c>
      <c r="H147" s="222">
        <v>411.82999999999998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38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140</v>
      </c>
      <c r="AT147" s="230" t="s">
        <v>142</v>
      </c>
      <c r="AU147" s="230" t="s">
        <v>80</v>
      </c>
      <c r="AY147" s="15" t="s">
        <v>141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80</v>
      </c>
      <c r="BK147" s="231">
        <f>ROUND(I147*H147,2)</f>
        <v>0</v>
      </c>
      <c r="BL147" s="15" t="s">
        <v>140</v>
      </c>
      <c r="BM147" s="230" t="s">
        <v>547</v>
      </c>
    </row>
    <row r="148" s="11" customFormat="1" ht="25.92" customHeight="1">
      <c r="A148" s="11"/>
      <c r="B148" s="204"/>
      <c r="C148" s="205"/>
      <c r="D148" s="206" t="s">
        <v>72</v>
      </c>
      <c r="E148" s="207" t="s">
        <v>268</v>
      </c>
      <c r="F148" s="207" t="s">
        <v>269</v>
      </c>
      <c r="G148" s="205"/>
      <c r="H148" s="205"/>
      <c r="I148" s="208"/>
      <c r="J148" s="209">
        <f>BK148</f>
        <v>0</v>
      </c>
      <c r="K148" s="205"/>
      <c r="L148" s="210"/>
      <c r="M148" s="211"/>
      <c r="N148" s="212"/>
      <c r="O148" s="212"/>
      <c r="P148" s="213">
        <f>P149</f>
        <v>0</v>
      </c>
      <c r="Q148" s="212"/>
      <c r="R148" s="213">
        <f>R149</f>
        <v>0</v>
      </c>
      <c r="S148" s="212"/>
      <c r="T148" s="214">
        <f>T149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15" t="s">
        <v>80</v>
      </c>
      <c r="AT148" s="216" t="s">
        <v>72</v>
      </c>
      <c r="AU148" s="216" t="s">
        <v>73</v>
      </c>
      <c r="AY148" s="215" t="s">
        <v>141</v>
      </c>
      <c r="BK148" s="217">
        <f>BK149</f>
        <v>0</v>
      </c>
    </row>
    <row r="149" s="2" customFormat="1" ht="33" customHeight="1">
      <c r="A149" s="36"/>
      <c r="B149" s="37"/>
      <c r="C149" s="218" t="s">
        <v>185</v>
      </c>
      <c r="D149" s="218" t="s">
        <v>142</v>
      </c>
      <c r="E149" s="219" t="s">
        <v>270</v>
      </c>
      <c r="F149" s="220" t="s">
        <v>271</v>
      </c>
      <c r="G149" s="221" t="s">
        <v>272</v>
      </c>
      <c r="H149" s="222">
        <v>37.694800000000001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140</v>
      </c>
      <c r="AT149" s="230" t="s">
        <v>142</v>
      </c>
      <c r="AU149" s="230" t="s">
        <v>80</v>
      </c>
      <c r="AY149" s="15" t="s">
        <v>141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140</v>
      </c>
      <c r="BM149" s="230" t="s">
        <v>548</v>
      </c>
    </row>
    <row r="150" s="11" customFormat="1" ht="25.92" customHeight="1">
      <c r="A150" s="11"/>
      <c r="B150" s="204"/>
      <c r="C150" s="205"/>
      <c r="D150" s="206" t="s">
        <v>72</v>
      </c>
      <c r="E150" s="207" t="s">
        <v>274</v>
      </c>
      <c r="F150" s="207" t="s">
        <v>275</v>
      </c>
      <c r="G150" s="205"/>
      <c r="H150" s="205"/>
      <c r="I150" s="208"/>
      <c r="J150" s="209">
        <f>BK150</f>
        <v>0</v>
      </c>
      <c r="K150" s="205"/>
      <c r="L150" s="210"/>
      <c r="M150" s="211"/>
      <c r="N150" s="212"/>
      <c r="O150" s="212"/>
      <c r="P150" s="213">
        <f>SUM(P151:P158)</f>
        <v>0</v>
      </c>
      <c r="Q150" s="212"/>
      <c r="R150" s="213">
        <f>SUM(R151:R158)</f>
        <v>0</v>
      </c>
      <c r="S150" s="212"/>
      <c r="T150" s="214">
        <f>SUM(T151:T158)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15" t="s">
        <v>80</v>
      </c>
      <c r="AT150" s="216" t="s">
        <v>72</v>
      </c>
      <c r="AU150" s="216" t="s">
        <v>73</v>
      </c>
      <c r="AY150" s="215" t="s">
        <v>141</v>
      </c>
      <c r="BK150" s="217">
        <f>SUM(BK151:BK158)</f>
        <v>0</v>
      </c>
    </row>
    <row r="151" s="2" customFormat="1" ht="55.5" customHeight="1">
      <c r="A151" s="36"/>
      <c r="B151" s="37"/>
      <c r="C151" s="218" t="s">
        <v>189</v>
      </c>
      <c r="D151" s="218" t="s">
        <v>142</v>
      </c>
      <c r="E151" s="219" t="s">
        <v>276</v>
      </c>
      <c r="F151" s="220" t="s">
        <v>277</v>
      </c>
      <c r="G151" s="221" t="s">
        <v>272</v>
      </c>
      <c r="H151" s="222">
        <v>7.0011099999999997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140</v>
      </c>
      <c r="AT151" s="230" t="s">
        <v>142</v>
      </c>
      <c r="AU151" s="230" t="s">
        <v>80</v>
      </c>
      <c r="AY151" s="15" t="s">
        <v>141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140</v>
      </c>
      <c r="BM151" s="230" t="s">
        <v>549</v>
      </c>
    </row>
    <row r="152" s="2" customFormat="1" ht="37.8" customHeight="1">
      <c r="A152" s="36"/>
      <c r="B152" s="37"/>
      <c r="C152" s="218" t="s">
        <v>193</v>
      </c>
      <c r="D152" s="218" t="s">
        <v>142</v>
      </c>
      <c r="E152" s="219" t="s">
        <v>279</v>
      </c>
      <c r="F152" s="220" t="s">
        <v>280</v>
      </c>
      <c r="G152" s="221" t="s">
        <v>272</v>
      </c>
      <c r="H152" s="222">
        <v>7.0011099999999997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38</v>
      </c>
      <c r="O152" s="89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140</v>
      </c>
      <c r="AT152" s="230" t="s">
        <v>142</v>
      </c>
      <c r="AU152" s="230" t="s">
        <v>80</v>
      </c>
      <c r="AY152" s="15" t="s">
        <v>141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80</v>
      </c>
      <c r="BK152" s="231">
        <f>ROUND(I152*H152,2)</f>
        <v>0</v>
      </c>
      <c r="BL152" s="15" t="s">
        <v>140</v>
      </c>
      <c r="BM152" s="230" t="s">
        <v>550</v>
      </c>
    </row>
    <row r="153" s="2" customFormat="1">
      <c r="A153" s="36"/>
      <c r="B153" s="37"/>
      <c r="C153" s="38"/>
      <c r="D153" s="232" t="s">
        <v>147</v>
      </c>
      <c r="E153" s="38"/>
      <c r="F153" s="233" t="s">
        <v>282</v>
      </c>
      <c r="G153" s="38"/>
      <c r="H153" s="38"/>
      <c r="I153" s="234"/>
      <c r="J153" s="38"/>
      <c r="K153" s="38"/>
      <c r="L153" s="42"/>
      <c r="M153" s="235"/>
      <c r="N153" s="23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147</v>
      </c>
      <c r="AU153" s="15" t="s">
        <v>80</v>
      </c>
    </row>
    <row r="154" s="2" customFormat="1" ht="49.05" customHeight="1">
      <c r="A154" s="36"/>
      <c r="B154" s="37"/>
      <c r="C154" s="218" t="s">
        <v>202</v>
      </c>
      <c r="D154" s="218" t="s">
        <v>142</v>
      </c>
      <c r="E154" s="219" t="s">
        <v>283</v>
      </c>
      <c r="F154" s="220" t="s">
        <v>284</v>
      </c>
      <c r="G154" s="221" t="s">
        <v>272</v>
      </c>
      <c r="H154" s="222">
        <v>35.00555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38</v>
      </c>
      <c r="O154" s="89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140</v>
      </c>
      <c r="AT154" s="230" t="s">
        <v>142</v>
      </c>
      <c r="AU154" s="230" t="s">
        <v>80</v>
      </c>
      <c r="AY154" s="15" t="s">
        <v>141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80</v>
      </c>
      <c r="BK154" s="231">
        <f>ROUND(I154*H154,2)</f>
        <v>0</v>
      </c>
      <c r="BL154" s="15" t="s">
        <v>140</v>
      </c>
      <c r="BM154" s="230" t="s">
        <v>551</v>
      </c>
    </row>
    <row r="155" s="12" customFormat="1">
      <c r="A155" s="12"/>
      <c r="B155" s="241"/>
      <c r="C155" s="242"/>
      <c r="D155" s="232" t="s">
        <v>241</v>
      </c>
      <c r="E155" s="243" t="s">
        <v>1</v>
      </c>
      <c r="F155" s="244" t="s">
        <v>552</v>
      </c>
      <c r="G155" s="242"/>
      <c r="H155" s="245">
        <v>35.00555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51" t="s">
        <v>241</v>
      </c>
      <c r="AU155" s="251" t="s">
        <v>80</v>
      </c>
      <c r="AV155" s="12" t="s">
        <v>86</v>
      </c>
      <c r="AW155" s="12" t="s">
        <v>30</v>
      </c>
      <c r="AX155" s="12" t="s">
        <v>80</v>
      </c>
      <c r="AY155" s="251" t="s">
        <v>141</v>
      </c>
    </row>
    <row r="156" s="2" customFormat="1" ht="55.5" customHeight="1">
      <c r="A156" s="36"/>
      <c r="B156" s="37"/>
      <c r="C156" s="218" t="s">
        <v>207</v>
      </c>
      <c r="D156" s="218" t="s">
        <v>142</v>
      </c>
      <c r="E156" s="219" t="s">
        <v>287</v>
      </c>
      <c r="F156" s="220" t="s">
        <v>288</v>
      </c>
      <c r="G156" s="221" t="s">
        <v>272</v>
      </c>
      <c r="H156" s="222">
        <v>7.0011099999999997</v>
      </c>
      <c r="I156" s="223"/>
      <c r="J156" s="224">
        <f>ROUND(I156*H156,2)</f>
        <v>0</v>
      </c>
      <c r="K156" s="225"/>
      <c r="L156" s="42"/>
      <c r="M156" s="226" t="s">
        <v>1</v>
      </c>
      <c r="N156" s="227" t="s">
        <v>38</v>
      </c>
      <c r="O156" s="89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0" t="s">
        <v>140</v>
      </c>
      <c r="AT156" s="230" t="s">
        <v>142</v>
      </c>
      <c r="AU156" s="230" t="s">
        <v>80</v>
      </c>
      <c r="AY156" s="15" t="s">
        <v>141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5" t="s">
        <v>80</v>
      </c>
      <c r="BK156" s="231">
        <f>ROUND(I156*H156,2)</f>
        <v>0</v>
      </c>
      <c r="BL156" s="15" t="s">
        <v>140</v>
      </c>
      <c r="BM156" s="230" t="s">
        <v>553</v>
      </c>
    </row>
    <row r="157" s="2" customFormat="1" ht="37.8" customHeight="1">
      <c r="A157" s="36"/>
      <c r="B157" s="37"/>
      <c r="C157" s="218" t="s">
        <v>8</v>
      </c>
      <c r="D157" s="218" t="s">
        <v>142</v>
      </c>
      <c r="E157" s="219" t="s">
        <v>290</v>
      </c>
      <c r="F157" s="220" t="s">
        <v>291</v>
      </c>
      <c r="G157" s="221" t="s">
        <v>272</v>
      </c>
      <c r="H157" s="222">
        <v>7.0011099999999997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38</v>
      </c>
      <c r="O157" s="89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140</v>
      </c>
      <c r="AT157" s="230" t="s">
        <v>142</v>
      </c>
      <c r="AU157" s="230" t="s">
        <v>80</v>
      </c>
      <c r="AY157" s="15" t="s">
        <v>141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140</v>
      </c>
      <c r="BM157" s="230" t="s">
        <v>554</v>
      </c>
    </row>
    <row r="158" s="2" customFormat="1" ht="44.25" customHeight="1">
      <c r="A158" s="36"/>
      <c r="B158" s="37"/>
      <c r="C158" s="218" t="s">
        <v>293</v>
      </c>
      <c r="D158" s="218" t="s">
        <v>142</v>
      </c>
      <c r="E158" s="219" t="s">
        <v>422</v>
      </c>
      <c r="F158" s="220" t="s">
        <v>295</v>
      </c>
      <c r="G158" s="221" t="s">
        <v>272</v>
      </c>
      <c r="H158" s="222">
        <v>7.0011099999999997</v>
      </c>
      <c r="I158" s="223"/>
      <c r="J158" s="224">
        <f>ROUND(I158*H158,2)</f>
        <v>0</v>
      </c>
      <c r="K158" s="225"/>
      <c r="L158" s="42"/>
      <c r="M158" s="274" t="s">
        <v>1</v>
      </c>
      <c r="N158" s="275" t="s">
        <v>38</v>
      </c>
      <c r="O158" s="239"/>
      <c r="P158" s="276">
        <f>O158*H158</f>
        <v>0</v>
      </c>
      <c r="Q158" s="276">
        <v>0</v>
      </c>
      <c r="R158" s="276">
        <f>Q158*H158</f>
        <v>0</v>
      </c>
      <c r="S158" s="276">
        <v>0</v>
      </c>
      <c r="T158" s="27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140</v>
      </c>
      <c r="AT158" s="230" t="s">
        <v>142</v>
      </c>
      <c r="AU158" s="230" t="s">
        <v>80</v>
      </c>
      <c r="AY158" s="15" t="s">
        <v>141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80</v>
      </c>
      <c r="BK158" s="231">
        <f>ROUND(I158*H158,2)</f>
        <v>0</v>
      </c>
      <c r="BL158" s="15" t="s">
        <v>140</v>
      </c>
      <c r="BM158" s="230" t="s">
        <v>555</v>
      </c>
    </row>
    <row r="159" s="2" customFormat="1" ht="6.96" customHeight="1">
      <c r="A159" s="36"/>
      <c r="B159" s="64"/>
      <c r="C159" s="65"/>
      <c r="D159" s="65"/>
      <c r="E159" s="65"/>
      <c r="F159" s="65"/>
      <c r="G159" s="65"/>
      <c r="H159" s="65"/>
      <c r="I159" s="65"/>
      <c r="J159" s="65"/>
      <c r="K159" s="65"/>
      <c r="L159" s="42"/>
      <c r="M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</row>
  </sheetData>
  <sheetProtection sheet="1" autoFilter="0" formatColumns="0" formatRows="0" objects="1" scenarios="1" spinCount="100000" saltValue="B2sdHH7wocGsbCt92AhRudnTmHcw8j64nkbjV+f1QgUqv8ffswf9D/W6ElLTDqj5xXZ2wXX1OSI+xPcUGglutg==" hashValue="5ExCgCrzow7E8Ttd2/ku02/L493QHCPmqh1sb3v1c2HauB6BSeY2IONiv6DEAcMN0fsTy6Y7siPMvs8nsFGMqA==" algorithmName="SHA-512" password="CC35"/>
  <autoFilter ref="C126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82</v>
      </c>
    </row>
    <row r="4" s="1" customFormat="1" ht="24.96" customHeight="1">
      <c r="B4" s="18"/>
      <c r="D4" s="146" t="s">
        <v>114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Bystřice, ústí - Olomouc - Bělidla - nánosy, oprava opevnění</v>
      </c>
      <c r="F7" s="148"/>
      <c r="G7" s="148"/>
      <c r="H7" s="148"/>
      <c r="L7" s="18"/>
    </row>
    <row r="8" s="1" customFormat="1" ht="12" customHeight="1">
      <c r="B8" s="18"/>
      <c r="D8" s="148" t="s">
        <v>115</v>
      </c>
      <c r="L8" s="18"/>
    </row>
    <row r="9" s="2" customFormat="1" ht="16.5" customHeight="1">
      <c r="A9" s="36"/>
      <c r="B9" s="42"/>
      <c r="C9" s="36"/>
      <c r="D9" s="36"/>
      <c r="E9" s="149" t="s">
        <v>532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117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298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22. 2. 2024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ROUND(J128,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ROUND((SUM(BE128:BE178)),  2)</f>
        <v>0</v>
      </c>
      <c r="G35" s="36"/>
      <c r="H35" s="36"/>
      <c r="I35" s="162">
        <v>0.20999999999999999</v>
      </c>
      <c r="J35" s="161">
        <f>ROUND(((SUM(BE128:BE178))*I35),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ROUND((SUM(BF128:BF178)),  2)</f>
        <v>0</v>
      </c>
      <c r="G36" s="36"/>
      <c r="H36" s="36"/>
      <c r="I36" s="162">
        <v>0.14999999999999999</v>
      </c>
      <c r="J36" s="161">
        <f>ROUND(((SUM(BF128:BF178))*I36),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ROUND((SUM(BG128:BG178)),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ROUND((SUM(BH128:BH178)),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ROUND((SUM(BI128:BI178)),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Bystřice, ústí - Olomouc - Bělidla - nánosy, oprava opevnění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115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532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117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002 - Oprava poškozených říms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22. 2. 2024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120</v>
      </c>
      <c r="D96" s="183"/>
      <c r="E96" s="183"/>
      <c r="F96" s="183"/>
      <c r="G96" s="183"/>
      <c r="H96" s="183"/>
      <c r="I96" s="183"/>
      <c r="J96" s="184" t="s">
        <v>121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122</v>
      </c>
      <c r="D98" s="38"/>
      <c r="E98" s="38"/>
      <c r="F98" s="38"/>
      <c r="G98" s="38"/>
      <c r="H98" s="38"/>
      <c r="I98" s="38"/>
      <c r="J98" s="108">
        <f>J128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82</v>
      </c>
    </row>
    <row r="99" s="9" customFormat="1" ht="24.96" customHeight="1">
      <c r="A99" s="9"/>
      <c r="B99" s="186"/>
      <c r="C99" s="187"/>
      <c r="D99" s="188" t="s">
        <v>214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215</v>
      </c>
      <c r="E100" s="189"/>
      <c r="F100" s="189"/>
      <c r="G100" s="189"/>
      <c r="H100" s="189"/>
      <c r="I100" s="189"/>
      <c r="J100" s="190">
        <f>J139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299</v>
      </c>
      <c r="E101" s="189"/>
      <c r="F101" s="189"/>
      <c r="G101" s="189"/>
      <c r="H101" s="189"/>
      <c r="I101" s="189"/>
      <c r="J101" s="190">
        <f>J142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6"/>
      <c r="C102" s="187"/>
      <c r="D102" s="188" t="s">
        <v>300</v>
      </c>
      <c r="E102" s="189"/>
      <c r="F102" s="189"/>
      <c r="G102" s="189"/>
      <c r="H102" s="189"/>
      <c r="I102" s="189"/>
      <c r="J102" s="190">
        <f>J154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301</v>
      </c>
      <c r="E103" s="189"/>
      <c r="F103" s="189"/>
      <c r="G103" s="189"/>
      <c r="H103" s="189"/>
      <c r="I103" s="189"/>
      <c r="J103" s="190">
        <f>J159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217</v>
      </c>
      <c r="E104" s="189"/>
      <c r="F104" s="189"/>
      <c r="G104" s="189"/>
      <c r="H104" s="189"/>
      <c r="I104" s="189"/>
      <c r="J104" s="190">
        <f>J163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219</v>
      </c>
      <c r="E105" s="189"/>
      <c r="F105" s="189"/>
      <c r="G105" s="189"/>
      <c r="H105" s="189"/>
      <c r="I105" s="189"/>
      <c r="J105" s="190">
        <f>J169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220</v>
      </c>
      <c r="E106" s="189"/>
      <c r="F106" s="189"/>
      <c r="G106" s="189"/>
      <c r="H106" s="189"/>
      <c r="I106" s="189"/>
      <c r="J106" s="190">
        <f>J171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125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81" t="str">
        <f>E7</f>
        <v>Bystřice, ústí - Olomouc - Bělidla - nánosy, oprava opevnění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" customFormat="1" ht="12" customHeight="1">
      <c r="B117" s="19"/>
      <c r="C117" s="30" t="s">
        <v>115</v>
      </c>
      <c r="D117" s="20"/>
      <c r="E117" s="20"/>
      <c r="F117" s="20"/>
      <c r="G117" s="20"/>
      <c r="H117" s="20"/>
      <c r="I117" s="20"/>
      <c r="J117" s="20"/>
      <c r="K117" s="20"/>
      <c r="L117" s="18"/>
    </row>
    <row r="118" s="2" customFormat="1" ht="16.5" customHeight="1">
      <c r="A118" s="36"/>
      <c r="B118" s="37"/>
      <c r="C118" s="38"/>
      <c r="D118" s="38"/>
      <c r="E118" s="181" t="s">
        <v>532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117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E11</f>
        <v>002 - Oprava poškozených říms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F14</f>
        <v xml:space="preserve"> </v>
      </c>
      <c r="G122" s="38"/>
      <c r="H122" s="38"/>
      <c r="I122" s="30" t="s">
        <v>22</v>
      </c>
      <c r="J122" s="77" t="str">
        <f>IF(J14="","",J14)</f>
        <v>22. 2. 2024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E17</f>
        <v xml:space="preserve"> </v>
      </c>
      <c r="G124" s="38"/>
      <c r="H124" s="38"/>
      <c r="I124" s="30" t="s">
        <v>29</v>
      </c>
      <c r="J124" s="34" t="str">
        <f>E23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27</v>
      </c>
      <c r="D125" s="38"/>
      <c r="E125" s="38"/>
      <c r="F125" s="25" t="str">
        <f>IF(E20="","",E20)</f>
        <v>Vyplň údaj</v>
      </c>
      <c r="G125" s="38"/>
      <c r="H125" s="38"/>
      <c r="I125" s="30" t="s">
        <v>31</v>
      </c>
      <c r="J125" s="34" t="str">
        <f>E26</f>
        <v xml:space="preserve"> 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0" customFormat="1" ht="29.28" customHeight="1">
      <c r="A127" s="192"/>
      <c r="B127" s="193"/>
      <c r="C127" s="194" t="s">
        <v>126</v>
      </c>
      <c r="D127" s="195" t="s">
        <v>58</v>
      </c>
      <c r="E127" s="195" t="s">
        <v>54</v>
      </c>
      <c r="F127" s="195" t="s">
        <v>55</v>
      </c>
      <c r="G127" s="195" t="s">
        <v>127</v>
      </c>
      <c r="H127" s="195" t="s">
        <v>128</v>
      </c>
      <c r="I127" s="195" t="s">
        <v>129</v>
      </c>
      <c r="J127" s="196" t="s">
        <v>121</v>
      </c>
      <c r="K127" s="197" t="s">
        <v>130</v>
      </c>
      <c r="L127" s="198"/>
      <c r="M127" s="98" t="s">
        <v>1</v>
      </c>
      <c r="N127" s="99" t="s">
        <v>37</v>
      </c>
      <c r="O127" s="99" t="s">
        <v>131</v>
      </c>
      <c r="P127" s="99" t="s">
        <v>132</v>
      </c>
      <c r="Q127" s="99" t="s">
        <v>133</v>
      </c>
      <c r="R127" s="99" t="s">
        <v>134</v>
      </c>
      <c r="S127" s="99" t="s">
        <v>135</v>
      </c>
      <c r="T127" s="100" t="s">
        <v>136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6"/>
      <c r="B128" s="37"/>
      <c r="C128" s="105" t="s">
        <v>137</v>
      </c>
      <c r="D128" s="38"/>
      <c r="E128" s="38"/>
      <c r="F128" s="38"/>
      <c r="G128" s="38"/>
      <c r="H128" s="38"/>
      <c r="I128" s="38"/>
      <c r="J128" s="199">
        <f>BK128</f>
        <v>0</v>
      </c>
      <c r="K128" s="38"/>
      <c r="L128" s="42"/>
      <c r="M128" s="101"/>
      <c r="N128" s="200"/>
      <c r="O128" s="102"/>
      <c r="P128" s="201">
        <f>P129+P139+P142+P154+P159+P163+P169+P171</f>
        <v>0</v>
      </c>
      <c r="Q128" s="102"/>
      <c r="R128" s="201">
        <f>R129+R139+R142+R154+R159+R163+R169+R171</f>
        <v>3.9296936040000001</v>
      </c>
      <c r="S128" s="102"/>
      <c r="T128" s="202">
        <f>T129+T139+T142+T154+T159+T163+T169+T171</f>
        <v>35.567145000000004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72</v>
      </c>
      <c r="AU128" s="15" t="s">
        <v>82</v>
      </c>
      <c r="BK128" s="203">
        <f>BK129+BK139+BK142+BK154+BK159+BK163+BK169+BK171</f>
        <v>0</v>
      </c>
    </row>
    <row r="129" s="11" customFormat="1" ht="25.92" customHeight="1">
      <c r="A129" s="11"/>
      <c r="B129" s="204"/>
      <c r="C129" s="205"/>
      <c r="D129" s="206" t="s">
        <v>72</v>
      </c>
      <c r="E129" s="207" t="s">
        <v>80</v>
      </c>
      <c r="F129" s="207" t="s">
        <v>221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SUM(P130:P138)</f>
        <v>0</v>
      </c>
      <c r="Q129" s="212"/>
      <c r="R129" s="213">
        <f>SUM(R130:R138)</f>
        <v>0.0013680000000000001</v>
      </c>
      <c r="S129" s="212"/>
      <c r="T129" s="214">
        <f>SUM(T130:T138)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5" t="s">
        <v>80</v>
      </c>
      <c r="AT129" s="216" t="s">
        <v>72</v>
      </c>
      <c r="AU129" s="216" t="s">
        <v>73</v>
      </c>
      <c r="AY129" s="215" t="s">
        <v>141</v>
      </c>
      <c r="BK129" s="217">
        <f>SUM(BK130:BK138)</f>
        <v>0</v>
      </c>
    </row>
    <row r="130" s="2" customFormat="1" ht="49.05" customHeight="1">
      <c r="A130" s="36"/>
      <c r="B130" s="37"/>
      <c r="C130" s="218" t="s">
        <v>80</v>
      </c>
      <c r="D130" s="218" t="s">
        <v>142</v>
      </c>
      <c r="E130" s="219" t="s">
        <v>556</v>
      </c>
      <c r="F130" s="220" t="s">
        <v>557</v>
      </c>
      <c r="G130" s="221" t="s">
        <v>224</v>
      </c>
      <c r="H130" s="222">
        <v>20.52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38</v>
      </c>
      <c r="O130" s="89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140</v>
      </c>
      <c r="AT130" s="230" t="s">
        <v>142</v>
      </c>
      <c r="AU130" s="230" t="s">
        <v>80</v>
      </c>
      <c r="AY130" s="15" t="s">
        <v>141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80</v>
      </c>
      <c r="BK130" s="231">
        <f>ROUND(I130*H130,2)</f>
        <v>0</v>
      </c>
      <c r="BL130" s="15" t="s">
        <v>140</v>
      </c>
      <c r="BM130" s="230" t="s">
        <v>558</v>
      </c>
    </row>
    <row r="131" s="2" customFormat="1">
      <c r="A131" s="36"/>
      <c r="B131" s="37"/>
      <c r="C131" s="38"/>
      <c r="D131" s="232" t="s">
        <v>147</v>
      </c>
      <c r="E131" s="38"/>
      <c r="F131" s="233" t="s">
        <v>559</v>
      </c>
      <c r="G131" s="38"/>
      <c r="H131" s="38"/>
      <c r="I131" s="234"/>
      <c r="J131" s="38"/>
      <c r="K131" s="38"/>
      <c r="L131" s="42"/>
      <c r="M131" s="235"/>
      <c r="N131" s="23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147</v>
      </c>
      <c r="AU131" s="15" t="s">
        <v>80</v>
      </c>
    </row>
    <row r="132" s="12" customFormat="1">
      <c r="A132" s="12"/>
      <c r="B132" s="241"/>
      <c r="C132" s="242"/>
      <c r="D132" s="232" t="s">
        <v>241</v>
      </c>
      <c r="E132" s="243" t="s">
        <v>1</v>
      </c>
      <c r="F132" s="244" t="s">
        <v>560</v>
      </c>
      <c r="G132" s="242"/>
      <c r="H132" s="245">
        <v>20.52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241</v>
      </c>
      <c r="AU132" s="251" t="s">
        <v>80</v>
      </c>
      <c r="AV132" s="12" t="s">
        <v>86</v>
      </c>
      <c r="AW132" s="12" t="s">
        <v>30</v>
      </c>
      <c r="AX132" s="12" t="s">
        <v>80</v>
      </c>
      <c r="AY132" s="251" t="s">
        <v>141</v>
      </c>
    </row>
    <row r="133" s="2" customFormat="1" ht="44.25" customHeight="1">
      <c r="A133" s="36"/>
      <c r="B133" s="37"/>
      <c r="C133" s="218" t="s">
        <v>86</v>
      </c>
      <c r="D133" s="218" t="s">
        <v>142</v>
      </c>
      <c r="E133" s="219" t="s">
        <v>315</v>
      </c>
      <c r="F133" s="220" t="s">
        <v>316</v>
      </c>
      <c r="G133" s="221" t="s">
        <v>224</v>
      </c>
      <c r="H133" s="222">
        <v>20.52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38</v>
      </c>
      <c r="O133" s="89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140</v>
      </c>
      <c r="AT133" s="230" t="s">
        <v>142</v>
      </c>
      <c r="AU133" s="230" t="s">
        <v>80</v>
      </c>
      <c r="AY133" s="15" t="s">
        <v>141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80</v>
      </c>
      <c r="BK133" s="231">
        <f>ROUND(I133*H133,2)</f>
        <v>0</v>
      </c>
      <c r="BL133" s="15" t="s">
        <v>140</v>
      </c>
      <c r="BM133" s="230" t="s">
        <v>561</v>
      </c>
    </row>
    <row r="134" s="2" customFormat="1" ht="37.8" customHeight="1">
      <c r="A134" s="36"/>
      <c r="B134" s="37"/>
      <c r="C134" s="218" t="s">
        <v>153</v>
      </c>
      <c r="D134" s="218" t="s">
        <v>142</v>
      </c>
      <c r="E134" s="219" t="s">
        <v>318</v>
      </c>
      <c r="F134" s="220" t="s">
        <v>319</v>
      </c>
      <c r="G134" s="221" t="s">
        <v>238</v>
      </c>
      <c r="H134" s="222">
        <v>68.400000000000006</v>
      </c>
      <c r="I134" s="223"/>
      <c r="J134" s="224">
        <f>ROUND(I134*H134,2)</f>
        <v>0</v>
      </c>
      <c r="K134" s="225"/>
      <c r="L134" s="42"/>
      <c r="M134" s="226" t="s">
        <v>1</v>
      </c>
      <c r="N134" s="227" t="s">
        <v>38</v>
      </c>
      <c r="O134" s="89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140</v>
      </c>
      <c r="AT134" s="230" t="s">
        <v>142</v>
      </c>
      <c r="AU134" s="230" t="s">
        <v>80</v>
      </c>
      <c r="AY134" s="15" t="s">
        <v>141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80</v>
      </c>
      <c r="BK134" s="231">
        <f>ROUND(I134*H134,2)</f>
        <v>0</v>
      </c>
      <c r="BL134" s="15" t="s">
        <v>140</v>
      </c>
      <c r="BM134" s="230" t="s">
        <v>562</v>
      </c>
    </row>
    <row r="135" s="2" customFormat="1" ht="16.5" customHeight="1">
      <c r="A135" s="36"/>
      <c r="B135" s="37"/>
      <c r="C135" s="252" t="s">
        <v>140</v>
      </c>
      <c r="D135" s="252" t="s">
        <v>321</v>
      </c>
      <c r="E135" s="253" t="s">
        <v>322</v>
      </c>
      <c r="F135" s="254" t="s">
        <v>323</v>
      </c>
      <c r="G135" s="255" t="s">
        <v>324</v>
      </c>
      <c r="H135" s="256">
        <v>1.3680000000000001</v>
      </c>
      <c r="I135" s="257"/>
      <c r="J135" s="258">
        <f>ROUND(I135*H135,2)</f>
        <v>0</v>
      </c>
      <c r="K135" s="259"/>
      <c r="L135" s="260"/>
      <c r="M135" s="261" t="s">
        <v>1</v>
      </c>
      <c r="N135" s="262" t="s">
        <v>38</v>
      </c>
      <c r="O135" s="89"/>
      <c r="P135" s="228">
        <f>O135*H135</f>
        <v>0</v>
      </c>
      <c r="Q135" s="228">
        <v>0.001</v>
      </c>
      <c r="R135" s="228">
        <f>Q135*H135</f>
        <v>0.0013680000000000001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176</v>
      </c>
      <c r="AT135" s="230" t="s">
        <v>321</v>
      </c>
      <c r="AU135" s="230" t="s">
        <v>80</v>
      </c>
      <c r="AY135" s="15" t="s">
        <v>141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80</v>
      </c>
      <c r="BK135" s="231">
        <f>ROUND(I135*H135,2)</f>
        <v>0</v>
      </c>
      <c r="BL135" s="15" t="s">
        <v>140</v>
      </c>
      <c r="BM135" s="230" t="s">
        <v>563</v>
      </c>
    </row>
    <row r="136" s="12" customFormat="1">
      <c r="A136" s="12"/>
      <c r="B136" s="241"/>
      <c r="C136" s="242"/>
      <c r="D136" s="232" t="s">
        <v>241</v>
      </c>
      <c r="E136" s="242"/>
      <c r="F136" s="244" t="s">
        <v>564</v>
      </c>
      <c r="G136" s="242"/>
      <c r="H136" s="245">
        <v>1.3680000000000001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241</v>
      </c>
      <c r="AU136" s="251" t="s">
        <v>80</v>
      </c>
      <c r="AV136" s="12" t="s">
        <v>86</v>
      </c>
      <c r="AW136" s="12" t="s">
        <v>4</v>
      </c>
      <c r="AX136" s="12" t="s">
        <v>80</v>
      </c>
      <c r="AY136" s="251" t="s">
        <v>141</v>
      </c>
    </row>
    <row r="137" s="2" customFormat="1" ht="33" customHeight="1">
      <c r="A137" s="36"/>
      <c r="B137" s="37"/>
      <c r="C137" s="218" t="s">
        <v>162</v>
      </c>
      <c r="D137" s="218" t="s">
        <v>142</v>
      </c>
      <c r="E137" s="219" t="s">
        <v>327</v>
      </c>
      <c r="F137" s="220" t="s">
        <v>328</v>
      </c>
      <c r="G137" s="221" t="s">
        <v>238</v>
      </c>
      <c r="H137" s="222">
        <v>68.400000000000006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38</v>
      </c>
      <c r="O137" s="89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140</v>
      </c>
      <c r="AT137" s="230" t="s">
        <v>142</v>
      </c>
      <c r="AU137" s="230" t="s">
        <v>80</v>
      </c>
      <c r="AY137" s="15" t="s">
        <v>141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80</v>
      </c>
      <c r="BK137" s="231">
        <f>ROUND(I137*H137,2)</f>
        <v>0</v>
      </c>
      <c r="BL137" s="15" t="s">
        <v>140</v>
      </c>
      <c r="BM137" s="230" t="s">
        <v>565</v>
      </c>
    </row>
    <row r="138" s="12" customFormat="1">
      <c r="A138" s="12"/>
      <c r="B138" s="241"/>
      <c r="C138" s="242"/>
      <c r="D138" s="232" t="s">
        <v>241</v>
      </c>
      <c r="E138" s="243" t="s">
        <v>1</v>
      </c>
      <c r="F138" s="244" t="s">
        <v>566</v>
      </c>
      <c r="G138" s="242"/>
      <c r="H138" s="245">
        <v>68.400000000000006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1" t="s">
        <v>241</v>
      </c>
      <c r="AU138" s="251" t="s">
        <v>80</v>
      </c>
      <c r="AV138" s="12" t="s">
        <v>86</v>
      </c>
      <c r="AW138" s="12" t="s">
        <v>30</v>
      </c>
      <c r="AX138" s="12" t="s">
        <v>80</v>
      </c>
      <c r="AY138" s="251" t="s">
        <v>141</v>
      </c>
    </row>
    <row r="139" s="11" customFormat="1" ht="25.92" customHeight="1">
      <c r="A139" s="11"/>
      <c r="B139" s="204"/>
      <c r="C139" s="205"/>
      <c r="D139" s="206" t="s">
        <v>72</v>
      </c>
      <c r="E139" s="207" t="s">
        <v>86</v>
      </c>
      <c r="F139" s="207" t="s">
        <v>235</v>
      </c>
      <c r="G139" s="205"/>
      <c r="H139" s="205"/>
      <c r="I139" s="208"/>
      <c r="J139" s="209">
        <f>BK139</f>
        <v>0</v>
      </c>
      <c r="K139" s="205"/>
      <c r="L139" s="210"/>
      <c r="M139" s="211"/>
      <c r="N139" s="212"/>
      <c r="O139" s="212"/>
      <c r="P139" s="213">
        <f>SUM(P140:P141)</f>
        <v>0</v>
      </c>
      <c r="Q139" s="212"/>
      <c r="R139" s="213">
        <f>SUM(R140:R141)</f>
        <v>0</v>
      </c>
      <c r="S139" s="212"/>
      <c r="T139" s="214">
        <f>SUM(T140:T141)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5" t="s">
        <v>140</v>
      </c>
      <c r="AT139" s="216" t="s">
        <v>72</v>
      </c>
      <c r="AU139" s="216" t="s">
        <v>73</v>
      </c>
      <c r="AY139" s="215" t="s">
        <v>141</v>
      </c>
      <c r="BK139" s="217">
        <f>SUM(BK140:BK141)</f>
        <v>0</v>
      </c>
    </row>
    <row r="140" s="2" customFormat="1" ht="24.15" customHeight="1">
      <c r="A140" s="36"/>
      <c r="B140" s="37"/>
      <c r="C140" s="218" t="s">
        <v>167</v>
      </c>
      <c r="D140" s="218" t="s">
        <v>142</v>
      </c>
      <c r="E140" s="219" t="s">
        <v>236</v>
      </c>
      <c r="F140" s="220" t="s">
        <v>237</v>
      </c>
      <c r="G140" s="221" t="s">
        <v>238</v>
      </c>
      <c r="H140" s="222">
        <v>119.7</v>
      </c>
      <c r="I140" s="223"/>
      <c r="J140" s="224">
        <f>ROUND(I140*H140,2)</f>
        <v>0</v>
      </c>
      <c r="K140" s="225"/>
      <c r="L140" s="42"/>
      <c r="M140" s="226" t="s">
        <v>1</v>
      </c>
      <c r="N140" s="227" t="s">
        <v>38</v>
      </c>
      <c r="O140" s="89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140</v>
      </c>
      <c r="AT140" s="230" t="s">
        <v>142</v>
      </c>
      <c r="AU140" s="230" t="s">
        <v>80</v>
      </c>
      <c r="AY140" s="15" t="s">
        <v>141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80</v>
      </c>
      <c r="BK140" s="231">
        <f>ROUND(I140*H140,2)</f>
        <v>0</v>
      </c>
      <c r="BL140" s="15" t="s">
        <v>140</v>
      </c>
      <c r="BM140" s="230" t="s">
        <v>567</v>
      </c>
    </row>
    <row r="141" s="12" customFormat="1">
      <c r="A141" s="12"/>
      <c r="B141" s="241"/>
      <c r="C141" s="242"/>
      <c r="D141" s="232" t="s">
        <v>241</v>
      </c>
      <c r="E141" s="243" t="s">
        <v>1</v>
      </c>
      <c r="F141" s="244" t="s">
        <v>568</v>
      </c>
      <c r="G141" s="242"/>
      <c r="H141" s="245">
        <v>119.7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51" t="s">
        <v>241</v>
      </c>
      <c r="AU141" s="251" t="s">
        <v>80</v>
      </c>
      <c r="AV141" s="12" t="s">
        <v>86</v>
      </c>
      <c r="AW141" s="12" t="s">
        <v>30</v>
      </c>
      <c r="AX141" s="12" t="s">
        <v>80</v>
      </c>
      <c r="AY141" s="251" t="s">
        <v>141</v>
      </c>
    </row>
    <row r="142" s="11" customFormat="1" ht="25.92" customHeight="1">
      <c r="A142" s="11"/>
      <c r="B142" s="204"/>
      <c r="C142" s="205"/>
      <c r="D142" s="206" t="s">
        <v>72</v>
      </c>
      <c r="E142" s="207" t="s">
        <v>153</v>
      </c>
      <c r="F142" s="207" t="s">
        <v>336</v>
      </c>
      <c r="G142" s="205"/>
      <c r="H142" s="205"/>
      <c r="I142" s="208"/>
      <c r="J142" s="209">
        <f>BK142</f>
        <v>0</v>
      </c>
      <c r="K142" s="205"/>
      <c r="L142" s="210"/>
      <c r="M142" s="211"/>
      <c r="N142" s="212"/>
      <c r="O142" s="212"/>
      <c r="P142" s="213">
        <f>SUM(P143:P153)</f>
        <v>0</v>
      </c>
      <c r="Q142" s="212"/>
      <c r="R142" s="213">
        <f>SUM(R143:R153)</f>
        <v>3.8834055540000003</v>
      </c>
      <c r="S142" s="212"/>
      <c r="T142" s="214">
        <f>SUM(T143:T153)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5" t="s">
        <v>140</v>
      </c>
      <c r="AT142" s="216" t="s">
        <v>72</v>
      </c>
      <c r="AU142" s="216" t="s">
        <v>73</v>
      </c>
      <c r="AY142" s="215" t="s">
        <v>141</v>
      </c>
      <c r="BK142" s="217">
        <f>SUM(BK143:BK153)</f>
        <v>0</v>
      </c>
    </row>
    <row r="143" s="2" customFormat="1" ht="66.75" customHeight="1">
      <c r="A143" s="36"/>
      <c r="B143" s="37"/>
      <c r="C143" s="218" t="s">
        <v>172</v>
      </c>
      <c r="D143" s="218" t="s">
        <v>142</v>
      </c>
      <c r="E143" s="219" t="s">
        <v>337</v>
      </c>
      <c r="F143" s="220" t="s">
        <v>338</v>
      </c>
      <c r="G143" s="221" t="s">
        <v>224</v>
      </c>
      <c r="H143" s="222">
        <v>23.085000000000001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38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140</v>
      </c>
      <c r="AT143" s="230" t="s">
        <v>142</v>
      </c>
      <c r="AU143" s="230" t="s">
        <v>80</v>
      </c>
      <c r="AY143" s="15" t="s">
        <v>141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80</v>
      </c>
      <c r="BK143" s="231">
        <f>ROUND(I143*H143,2)</f>
        <v>0</v>
      </c>
      <c r="BL143" s="15" t="s">
        <v>140</v>
      </c>
      <c r="BM143" s="230" t="s">
        <v>569</v>
      </c>
    </row>
    <row r="144" s="12" customFormat="1">
      <c r="A144" s="12"/>
      <c r="B144" s="241"/>
      <c r="C144" s="242"/>
      <c r="D144" s="232" t="s">
        <v>241</v>
      </c>
      <c r="E144" s="243" t="s">
        <v>1</v>
      </c>
      <c r="F144" s="244" t="s">
        <v>570</v>
      </c>
      <c r="G144" s="242"/>
      <c r="H144" s="245">
        <v>23.085000000000001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51" t="s">
        <v>241</v>
      </c>
      <c r="AU144" s="251" t="s">
        <v>80</v>
      </c>
      <c r="AV144" s="12" t="s">
        <v>86</v>
      </c>
      <c r="AW144" s="12" t="s">
        <v>30</v>
      </c>
      <c r="AX144" s="12" t="s">
        <v>80</v>
      </c>
      <c r="AY144" s="251" t="s">
        <v>141</v>
      </c>
    </row>
    <row r="145" s="2" customFormat="1" ht="66.75" customHeight="1">
      <c r="A145" s="36"/>
      <c r="B145" s="37"/>
      <c r="C145" s="218" t="s">
        <v>176</v>
      </c>
      <c r="D145" s="218" t="s">
        <v>142</v>
      </c>
      <c r="E145" s="219" t="s">
        <v>342</v>
      </c>
      <c r="F145" s="220" t="s">
        <v>343</v>
      </c>
      <c r="G145" s="221" t="s">
        <v>238</v>
      </c>
      <c r="H145" s="222">
        <v>93.194999999999993</v>
      </c>
      <c r="I145" s="223"/>
      <c r="J145" s="224">
        <f>ROUND(I145*H145,2)</f>
        <v>0</v>
      </c>
      <c r="K145" s="225"/>
      <c r="L145" s="42"/>
      <c r="M145" s="226" t="s">
        <v>1</v>
      </c>
      <c r="N145" s="227" t="s">
        <v>38</v>
      </c>
      <c r="O145" s="89"/>
      <c r="P145" s="228">
        <f>O145*H145</f>
        <v>0</v>
      </c>
      <c r="Q145" s="228">
        <v>0.014500000000000001</v>
      </c>
      <c r="R145" s="228">
        <f>Q145*H145</f>
        <v>1.3513275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140</v>
      </c>
      <c r="AT145" s="230" t="s">
        <v>142</v>
      </c>
      <c r="AU145" s="230" t="s">
        <v>80</v>
      </c>
      <c r="AY145" s="15" t="s">
        <v>141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80</v>
      </c>
      <c r="BK145" s="231">
        <f>ROUND(I145*H145,2)</f>
        <v>0</v>
      </c>
      <c r="BL145" s="15" t="s">
        <v>140</v>
      </c>
      <c r="BM145" s="230" t="s">
        <v>571</v>
      </c>
    </row>
    <row r="146" s="2" customFormat="1">
      <c r="A146" s="36"/>
      <c r="B146" s="37"/>
      <c r="C146" s="38"/>
      <c r="D146" s="232" t="s">
        <v>147</v>
      </c>
      <c r="E146" s="38"/>
      <c r="F146" s="233" t="s">
        <v>572</v>
      </c>
      <c r="G146" s="38"/>
      <c r="H146" s="38"/>
      <c r="I146" s="234"/>
      <c r="J146" s="38"/>
      <c r="K146" s="38"/>
      <c r="L146" s="42"/>
      <c r="M146" s="235"/>
      <c r="N146" s="23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147</v>
      </c>
      <c r="AU146" s="15" t="s">
        <v>80</v>
      </c>
    </row>
    <row r="147" s="12" customFormat="1">
      <c r="A147" s="12"/>
      <c r="B147" s="241"/>
      <c r="C147" s="242"/>
      <c r="D147" s="232" t="s">
        <v>241</v>
      </c>
      <c r="E147" s="243" t="s">
        <v>1</v>
      </c>
      <c r="F147" s="244" t="s">
        <v>573</v>
      </c>
      <c r="G147" s="242"/>
      <c r="H147" s="245">
        <v>93.194999999999993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241</v>
      </c>
      <c r="AU147" s="251" t="s">
        <v>80</v>
      </c>
      <c r="AV147" s="12" t="s">
        <v>86</v>
      </c>
      <c r="AW147" s="12" t="s">
        <v>30</v>
      </c>
      <c r="AX147" s="12" t="s">
        <v>80</v>
      </c>
      <c r="AY147" s="251" t="s">
        <v>141</v>
      </c>
    </row>
    <row r="148" s="2" customFormat="1" ht="66.75" customHeight="1">
      <c r="A148" s="36"/>
      <c r="B148" s="37"/>
      <c r="C148" s="218" t="s">
        <v>180</v>
      </c>
      <c r="D148" s="218" t="s">
        <v>142</v>
      </c>
      <c r="E148" s="219" t="s">
        <v>356</v>
      </c>
      <c r="F148" s="220" t="s">
        <v>357</v>
      </c>
      <c r="G148" s="221" t="s">
        <v>238</v>
      </c>
      <c r="H148" s="222">
        <v>93.194999999999993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38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140</v>
      </c>
      <c r="AT148" s="230" t="s">
        <v>142</v>
      </c>
      <c r="AU148" s="230" t="s">
        <v>80</v>
      </c>
      <c r="AY148" s="15" t="s">
        <v>141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80</v>
      </c>
      <c r="BK148" s="231">
        <f>ROUND(I148*H148,2)</f>
        <v>0</v>
      </c>
      <c r="BL148" s="15" t="s">
        <v>140</v>
      </c>
      <c r="BM148" s="230" t="s">
        <v>574</v>
      </c>
    </row>
    <row r="149" s="2" customFormat="1" ht="90" customHeight="1">
      <c r="A149" s="36"/>
      <c r="B149" s="37"/>
      <c r="C149" s="218" t="s">
        <v>185</v>
      </c>
      <c r="D149" s="218" t="s">
        <v>142</v>
      </c>
      <c r="E149" s="219" t="s">
        <v>575</v>
      </c>
      <c r="F149" s="220" t="s">
        <v>576</v>
      </c>
      <c r="G149" s="221" t="s">
        <v>272</v>
      </c>
      <c r="H149" s="222">
        <v>1.41588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38</v>
      </c>
      <c r="O149" s="89"/>
      <c r="P149" s="228">
        <f>O149*H149</f>
        <v>0</v>
      </c>
      <c r="Q149" s="228">
        <v>1.03955</v>
      </c>
      <c r="R149" s="228">
        <f>Q149*H149</f>
        <v>1.4718780540000001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140</v>
      </c>
      <c r="AT149" s="230" t="s">
        <v>142</v>
      </c>
      <c r="AU149" s="230" t="s">
        <v>80</v>
      </c>
      <c r="AY149" s="15" t="s">
        <v>141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80</v>
      </c>
      <c r="BK149" s="231">
        <f>ROUND(I149*H149,2)</f>
        <v>0</v>
      </c>
      <c r="BL149" s="15" t="s">
        <v>140</v>
      </c>
      <c r="BM149" s="230" t="s">
        <v>577</v>
      </c>
    </row>
    <row r="150" s="12" customFormat="1">
      <c r="A150" s="12"/>
      <c r="B150" s="241"/>
      <c r="C150" s="242"/>
      <c r="D150" s="232" t="s">
        <v>241</v>
      </c>
      <c r="E150" s="243" t="s">
        <v>1</v>
      </c>
      <c r="F150" s="244" t="s">
        <v>578</v>
      </c>
      <c r="G150" s="242"/>
      <c r="H150" s="245">
        <v>1.41588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241</v>
      </c>
      <c r="AU150" s="251" t="s">
        <v>80</v>
      </c>
      <c r="AV150" s="12" t="s">
        <v>86</v>
      </c>
      <c r="AW150" s="12" t="s">
        <v>30</v>
      </c>
      <c r="AX150" s="12" t="s">
        <v>80</v>
      </c>
      <c r="AY150" s="251" t="s">
        <v>141</v>
      </c>
    </row>
    <row r="151" s="2" customFormat="1" ht="44.25" customHeight="1">
      <c r="A151" s="36"/>
      <c r="B151" s="37"/>
      <c r="C151" s="218" t="s">
        <v>202</v>
      </c>
      <c r="D151" s="218" t="s">
        <v>142</v>
      </c>
      <c r="E151" s="219" t="s">
        <v>367</v>
      </c>
      <c r="F151" s="220" t="s">
        <v>368</v>
      </c>
      <c r="G151" s="221" t="s">
        <v>369</v>
      </c>
      <c r="H151" s="222">
        <v>684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38</v>
      </c>
      <c r="O151" s="89"/>
      <c r="P151" s="228">
        <f>O151*H151</f>
        <v>0</v>
      </c>
      <c r="Q151" s="228">
        <v>0.00155</v>
      </c>
      <c r="R151" s="228">
        <f>Q151*H151</f>
        <v>1.0602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140</v>
      </c>
      <c r="AT151" s="230" t="s">
        <v>142</v>
      </c>
      <c r="AU151" s="230" t="s">
        <v>80</v>
      </c>
      <c r="AY151" s="15" t="s">
        <v>141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80</v>
      </c>
      <c r="BK151" s="231">
        <f>ROUND(I151*H151,2)</f>
        <v>0</v>
      </c>
      <c r="BL151" s="15" t="s">
        <v>140</v>
      </c>
      <c r="BM151" s="230" t="s">
        <v>579</v>
      </c>
    </row>
    <row r="152" s="2" customFormat="1">
      <c r="A152" s="36"/>
      <c r="B152" s="37"/>
      <c r="C152" s="38"/>
      <c r="D152" s="232" t="s">
        <v>147</v>
      </c>
      <c r="E152" s="38"/>
      <c r="F152" s="233" t="s">
        <v>580</v>
      </c>
      <c r="G152" s="38"/>
      <c r="H152" s="38"/>
      <c r="I152" s="234"/>
      <c r="J152" s="38"/>
      <c r="K152" s="38"/>
      <c r="L152" s="42"/>
      <c r="M152" s="235"/>
      <c r="N152" s="236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147</v>
      </c>
      <c r="AU152" s="15" t="s">
        <v>80</v>
      </c>
    </row>
    <row r="153" s="12" customFormat="1">
      <c r="A153" s="12"/>
      <c r="B153" s="241"/>
      <c r="C153" s="242"/>
      <c r="D153" s="232" t="s">
        <v>241</v>
      </c>
      <c r="E153" s="243" t="s">
        <v>1</v>
      </c>
      <c r="F153" s="244" t="s">
        <v>581</v>
      </c>
      <c r="G153" s="242"/>
      <c r="H153" s="245">
        <v>684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241</v>
      </c>
      <c r="AU153" s="251" t="s">
        <v>80</v>
      </c>
      <c r="AV153" s="12" t="s">
        <v>86</v>
      </c>
      <c r="AW153" s="12" t="s">
        <v>30</v>
      </c>
      <c r="AX153" s="12" t="s">
        <v>80</v>
      </c>
      <c r="AY153" s="251" t="s">
        <v>141</v>
      </c>
    </row>
    <row r="154" s="11" customFormat="1" ht="25.92" customHeight="1">
      <c r="A154" s="11"/>
      <c r="B154" s="204"/>
      <c r="C154" s="205"/>
      <c r="D154" s="206" t="s">
        <v>72</v>
      </c>
      <c r="E154" s="207" t="s">
        <v>374</v>
      </c>
      <c r="F154" s="207" t="s">
        <v>375</v>
      </c>
      <c r="G154" s="205"/>
      <c r="H154" s="205"/>
      <c r="I154" s="208"/>
      <c r="J154" s="209">
        <f>BK154</f>
        <v>0</v>
      </c>
      <c r="K154" s="205"/>
      <c r="L154" s="210"/>
      <c r="M154" s="211"/>
      <c r="N154" s="212"/>
      <c r="O154" s="212"/>
      <c r="P154" s="213">
        <f>SUM(P155:P158)</f>
        <v>0</v>
      </c>
      <c r="Q154" s="212"/>
      <c r="R154" s="213">
        <f>SUM(R155:R158)</f>
        <v>0.013862100000000001</v>
      </c>
      <c r="S154" s="212"/>
      <c r="T154" s="214">
        <f>SUM(T155:T158)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15" t="s">
        <v>86</v>
      </c>
      <c r="AT154" s="216" t="s">
        <v>72</v>
      </c>
      <c r="AU154" s="216" t="s">
        <v>73</v>
      </c>
      <c r="AY154" s="215" t="s">
        <v>141</v>
      </c>
      <c r="BK154" s="217">
        <f>SUM(BK155:BK158)</f>
        <v>0</v>
      </c>
    </row>
    <row r="155" s="2" customFormat="1" ht="24.15" customHeight="1">
      <c r="A155" s="36"/>
      <c r="B155" s="37"/>
      <c r="C155" s="218" t="s">
        <v>189</v>
      </c>
      <c r="D155" s="218" t="s">
        <v>142</v>
      </c>
      <c r="E155" s="219" t="s">
        <v>377</v>
      </c>
      <c r="F155" s="220" t="s">
        <v>378</v>
      </c>
      <c r="G155" s="221" t="s">
        <v>238</v>
      </c>
      <c r="H155" s="222">
        <v>114.8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38</v>
      </c>
      <c r="O155" s="89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293</v>
      </c>
      <c r="AT155" s="230" t="s">
        <v>142</v>
      </c>
      <c r="AU155" s="230" t="s">
        <v>80</v>
      </c>
      <c r="AY155" s="15" t="s">
        <v>141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80</v>
      </c>
      <c r="BK155" s="231">
        <f>ROUND(I155*H155,2)</f>
        <v>0</v>
      </c>
      <c r="BL155" s="15" t="s">
        <v>293</v>
      </c>
      <c r="BM155" s="230" t="s">
        <v>582</v>
      </c>
    </row>
    <row r="156" s="12" customFormat="1">
      <c r="A156" s="12"/>
      <c r="B156" s="241"/>
      <c r="C156" s="242"/>
      <c r="D156" s="232" t="s">
        <v>241</v>
      </c>
      <c r="E156" s="243" t="s">
        <v>1</v>
      </c>
      <c r="F156" s="244" t="s">
        <v>583</v>
      </c>
      <c r="G156" s="242"/>
      <c r="H156" s="245">
        <v>114.8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241</v>
      </c>
      <c r="AU156" s="251" t="s">
        <v>80</v>
      </c>
      <c r="AV156" s="12" t="s">
        <v>86</v>
      </c>
      <c r="AW156" s="12" t="s">
        <v>30</v>
      </c>
      <c r="AX156" s="12" t="s">
        <v>80</v>
      </c>
      <c r="AY156" s="251" t="s">
        <v>141</v>
      </c>
    </row>
    <row r="157" s="2" customFormat="1" ht="16.5" customHeight="1">
      <c r="A157" s="36"/>
      <c r="B157" s="37"/>
      <c r="C157" s="252" t="s">
        <v>193</v>
      </c>
      <c r="D157" s="252" t="s">
        <v>321</v>
      </c>
      <c r="E157" s="253" t="s">
        <v>381</v>
      </c>
      <c r="F157" s="254" t="s">
        <v>382</v>
      </c>
      <c r="G157" s="255" t="s">
        <v>324</v>
      </c>
      <c r="H157" s="256">
        <v>13.8621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38</v>
      </c>
      <c r="O157" s="89"/>
      <c r="P157" s="228">
        <f>O157*H157</f>
        <v>0</v>
      </c>
      <c r="Q157" s="228">
        <v>0.001</v>
      </c>
      <c r="R157" s="228">
        <f>Q157*H157</f>
        <v>0.013862100000000001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383</v>
      </c>
      <c r="AT157" s="230" t="s">
        <v>321</v>
      </c>
      <c r="AU157" s="230" t="s">
        <v>80</v>
      </c>
      <c r="AY157" s="15" t="s">
        <v>141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80</v>
      </c>
      <c r="BK157" s="231">
        <f>ROUND(I157*H157,2)</f>
        <v>0</v>
      </c>
      <c r="BL157" s="15" t="s">
        <v>293</v>
      </c>
      <c r="BM157" s="230" t="s">
        <v>584</v>
      </c>
    </row>
    <row r="158" s="12" customFormat="1">
      <c r="A158" s="12"/>
      <c r="B158" s="241"/>
      <c r="C158" s="242"/>
      <c r="D158" s="232" t="s">
        <v>241</v>
      </c>
      <c r="E158" s="242"/>
      <c r="F158" s="244" t="s">
        <v>585</v>
      </c>
      <c r="G158" s="242"/>
      <c r="H158" s="245">
        <v>13.8621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51" t="s">
        <v>241</v>
      </c>
      <c r="AU158" s="251" t="s">
        <v>80</v>
      </c>
      <c r="AV158" s="12" t="s">
        <v>86</v>
      </c>
      <c r="AW158" s="12" t="s">
        <v>4</v>
      </c>
      <c r="AX158" s="12" t="s">
        <v>80</v>
      </c>
      <c r="AY158" s="251" t="s">
        <v>141</v>
      </c>
    </row>
    <row r="159" s="11" customFormat="1" ht="25.92" customHeight="1">
      <c r="A159" s="11"/>
      <c r="B159" s="204"/>
      <c r="C159" s="205"/>
      <c r="D159" s="206" t="s">
        <v>72</v>
      </c>
      <c r="E159" s="207" t="s">
        <v>180</v>
      </c>
      <c r="F159" s="207" t="s">
        <v>386</v>
      </c>
      <c r="G159" s="205"/>
      <c r="H159" s="205"/>
      <c r="I159" s="208"/>
      <c r="J159" s="209">
        <f>BK159</f>
        <v>0</v>
      </c>
      <c r="K159" s="205"/>
      <c r="L159" s="210"/>
      <c r="M159" s="211"/>
      <c r="N159" s="212"/>
      <c r="O159" s="212"/>
      <c r="P159" s="213">
        <f>SUM(P160:P162)</f>
        <v>0</v>
      </c>
      <c r="Q159" s="212"/>
      <c r="R159" s="213">
        <f>SUM(R160:R162)</f>
        <v>0.021366449999999999</v>
      </c>
      <c r="S159" s="212"/>
      <c r="T159" s="214">
        <f>SUM(T160:T162)</f>
        <v>35.567145000000004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15" t="s">
        <v>80</v>
      </c>
      <c r="AT159" s="216" t="s">
        <v>72</v>
      </c>
      <c r="AU159" s="216" t="s">
        <v>73</v>
      </c>
      <c r="AY159" s="215" t="s">
        <v>141</v>
      </c>
      <c r="BK159" s="217">
        <f>SUM(BK160:BK162)</f>
        <v>0</v>
      </c>
    </row>
    <row r="160" s="2" customFormat="1" ht="62.7" customHeight="1">
      <c r="A160" s="36"/>
      <c r="B160" s="37"/>
      <c r="C160" s="218" t="s">
        <v>207</v>
      </c>
      <c r="D160" s="218" t="s">
        <v>142</v>
      </c>
      <c r="E160" s="219" t="s">
        <v>388</v>
      </c>
      <c r="F160" s="220" t="s">
        <v>389</v>
      </c>
      <c r="G160" s="221" t="s">
        <v>224</v>
      </c>
      <c r="H160" s="222">
        <v>14.535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38</v>
      </c>
      <c r="O160" s="89"/>
      <c r="P160" s="228">
        <f>O160*H160</f>
        <v>0</v>
      </c>
      <c r="Q160" s="228">
        <v>0.00147</v>
      </c>
      <c r="R160" s="228">
        <f>Q160*H160</f>
        <v>0.021366449999999999</v>
      </c>
      <c r="S160" s="228">
        <v>2.4470000000000001</v>
      </c>
      <c r="T160" s="229">
        <f>S160*H160</f>
        <v>35.567145000000004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140</v>
      </c>
      <c r="AT160" s="230" t="s">
        <v>142</v>
      </c>
      <c r="AU160" s="230" t="s">
        <v>80</v>
      </c>
      <c r="AY160" s="15" t="s">
        <v>141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80</v>
      </c>
      <c r="BK160" s="231">
        <f>ROUND(I160*H160,2)</f>
        <v>0</v>
      </c>
      <c r="BL160" s="15" t="s">
        <v>140</v>
      </c>
      <c r="BM160" s="230" t="s">
        <v>586</v>
      </c>
    </row>
    <row r="161" s="2" customFormat="1">
      <c r="A161" s="36"/>
      <c r="B161" s="37"/>
      <c r="C161" s="38"/>
      <c r="D161" s="232" t="s">
        <v>147</v>
      </c>
      <c r="E161" s="38"/>
      <c r="F161" s="233" t="s">
        <v>587</v>
      </c>
      <c r="G161" s="38"/>
      <c r="H161" s="38"/>
      <c r="I161" s="234"/>
      <c r="J161" s="38"/>
      <c r="K161" s="38"/>
      <c r="L161" s="42"/>
      <c r="M161" s="235"/>
      <c r="N161" s="23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147</v>
      </c>
      <c r="AU161" s="15" t="s">
        <v>80</v>
      </c>
    </row>
    <row r="162" s="12" customFormat="1">
      <c r="A162" s="12"/>
      <c r="B162" s="241"/>
      <c r="C162" s="242"/>
      <c r="D162" s="232" t="s">
        <v>241</v>
      </c>
      <c r="E162" s="243" t="s">
        <v>1</v>
      </c>
      <c r="F162" s="244" t="s">
        <v>588</v>
      </c>
      <c r="G162" s="242"/>
      <c r="H162" s="245">
        <v>14.535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51" t="s">
        <v>241</v>
      </c>
      <c r="AU162" s="251" t="s">
        <v>80</v>
      </c>
      <c r="AV162" s="12" t="s">
        <v>86</v>
      </c>
      <c r="AW162" s="12" t="s">
        <v>30</v>
      </c>
      <c r="AX162" s="12" t="s">
        <v>80</v>
      </c>
      <c r="AY162" s="251" t="s">
        <v>141</v>
      </c>
    </row>
    <row r="163" s="11" customFormat="1" ht="25.92" customHeight="1">
      <c r="A163" s="11"/>
      <c r="B163" s="204"/>
      <c r="C163" s="205"/>
      <c r="D163" s="206" t="s">
        <v>72</v>
      </c>
      <c r="E163" s="207" t="s">
        <v>250</v>
      </c>
      <c r="F163" s="207" t="s">
        <v>251</v>
      </c>
      <c r="G163" s="205"/>
      <c r="H163" s="205"/>
      <c r="I163" s="208"/>
      <c r="J163" s="209">
        <f>BK163</f>
        <v>0</v>
      </c>
      <c r="K163" s="205"/>
      <c r="L163" s="210"/>
      <c r="M163" s="211"/>
      <c r="N163" s="212"/>
      <c r="O163" s="212"/>
      <c r="P163" s="213">
        <f>SUM(P164:P168)</f>
        <v>0</v>
      </c>
      <c r="Q163" s="212"/>
      <c r="R163" s="213">
        <f>SUM(R164:R168)</f>
        <v>0.0096915000000000005</v>
      </c>
      <c r="S163" s="212"/>
      <c r="T163" s="214">
        <f>SUM(T164:T168)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15" t="s">
        <v>140</v>
      </c>
      <c r="AT163" s="216" t="s">
        <v>72</v>
      </c>
      <c r="AU163" s="216" t="s">
        <v>73</v>
      </c>
      <c r="AY163" s="215" t="s">
        <v>141</v>
      </c>
      <c r="BK163" s="217">
        <f>SUM(BK164:BK168)</f>
        <v>0</v>
      </c>
    </row>
    <row r="164" s="2" customFormat="1" ht="44.25" customHeight="1">
      <c r="A164" s="36"/>
      <c r="B164" s="37"/>
      <c r="C164" s="218" t="s">
        <v>8</v>
      </c>
      <c r="D164" s="218" t="s">
        <v>142</v>
      </c>
      <c r="E164" s="219" t="s">
        <v>400</v>
      </c>
      <c r="F164" s="220" t="s">
        <v>401</v>
      </c>
      <c r="G164" s="221" t="s">
        <v>238</v>
      </c>
      <c r="H164" s="222">
        <v>4.0499999999999998</v>
      </c>
      <c r="I164" s="223"/>
      <c r="J164" s="224">
        <f>ROUND(I164*H164,2)</f>
        <v>0</v>
      </c>
      <c r="K164" s="225"/>
      <c r="L164" s="42"/>
      <c r="M164" s="226" t="s">
        <v>1</v>
      </c>
      <c r="N164" s="227" t="s">
        <v>38</v>
      </c>
      <c r="O164" s="89"/>
      <c r="P164" s="228">
        <f>O164*H164</f>
        <v>0</v>
      </c>
      <c r="Q164" s="228">
        <v>0.00063000000000000003</v>
      </c>
      <c r="R164" s="228">
        <f>Q164*H164</f>
        <v>0.0025514999999999999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140</v>
      </c>
      <c r="AT164" s="230" t="s">
        <v>142</v>
      </c>
      <c r="AU164" s="230" t="s">
        <v>80</v>
      </c>
      <c r="AY164" s="15" t="s">
        <v>141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80</v>
      </c>
      <c r="BK164" s="231">
        <f>ROUND(I164*H164,2)</f>
        <v>0</v>
      </c>
      <c r="BL164" s="15" t="s">
        <v>140</v>
      </c>
      <c r="BM164" s="230" t="s">
        <v>589</v>
      </c>
    </row>
    <row r="165" s="2" customFormat="1">
      <c r="A165" s="36"/>
      <c r="B165" s="37"/>
      <c r="C165" s="38"/>
      <c r="D165" s="232" t="s">
        <v>147</v>
      </c>
      <c r="E165" s="38"/>
      <c r="F165" s="233" t="s">
        <v>403</v>
      </c>
      <c r="G165" s="38"/>
      <c r="H165" s="38"/>
      <c r="I165" s="234"/>
      <c r="J165" s="38"/>
      <c r="K165" s="38"/>
      <c r="L165" s="42"/>
      <c r="M165" s="235"/>
      <c r="N165" s="236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147</v>
      </c>
      <c r="AU165" s="15" t="s">
        <v>80</v>
      </c>
    </row>
    <row r="166" s="12" customFormat="1">
      <c r="A166" s="12"/>
      <c r="B166" s="241"/>
      <c r="C166" s="242"/>
      <c r="D166" s="232" t="s">
        <v>241</v>
      </c>
      <c r="E166" s="243" t="s">
        <v>1</v>
      </c>
      <c r="F166" s="244" t="s">
        <v>590</v>
      </c>
      <c r="G166" s="242"/>
      <c r="H166" s="245">
        <v>4.0499999999999998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51" t="s">
        <v>241</v>
      </c>
      <c r="AU166" s="251" t="s">
        <v>80</v>
      </c>
      <c r="AV166" s="12" t="s">
        <v>86</v>
      </c>
      <c r="AW166" s="12" t="s">
        <v>30</v>
      </c>
      <c r="AX166" s="12" t="s">
        <v>80</v>
      </c>
      <c r="AY166" s="251" t="s">
        <v>141</v>
      </c>
    </row>
    <row r="167" s="2" customFormat="1" ht="33" customHeight="1">
      <c r="A167" s="36"/>
      <c r="B167" s="37"/>
      <c r="C167" s="218" t="s">
        <v>293</v>
      </c>
      <c r="D167" s="218" t="s">
        <v>142</v>
      </c>
      <c r="E167" s="219" t="s">
        <v>406</v>
      </c>
      <c r="F167" s="220" t="s">
        <v>407</v>
      </c>
      <c r="G167" s="221" t="s">
        <v>232</v>
      </c>
      <c r="H167" s="222">
        <v>42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38</v>
      </c>
      <c r="O167" s="89"/>
      <c r="P167" s="228">
        <f>O167*H167</f>
        <v>0</v>
      </c>
      <c r="Q167" s="228">
        <v>0.00017000000000000001</v>
      </c>
      <c r="R167" s="228">
        <f>Q167*H167</f>
        <v>0.0071400000000000005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140</v>
      </c>
      <c r="AT167" s="230" t="s">
        <v>142</v>
      </c>
      <c r="AU167" s="230" t="s">
        <v>80</v>
      </c>
      <c r="AY167" s="15" t="s">
        <v>141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80</v>
      </c>
      <c r="BK167" s="231">
        <f>ROUND(I167*H167,2)</f>
        <v>0</v>
      </c>
      <c r="BL167" s="15" t="s">
        <v>140</v>
      </c>
      <c r="BM167" s="230" t="s">
        <v>591</v>
      </c>
    </row>
    <row r="168" s="12" customFormat="1">
      <c r="A168" s="12"/>
      <c r="B168" s="241"/>
      <c r="C168" s="242"/>
      <c r="D168" s="232" t="s">
        <v>241</v>
      </c>
      <c r="E168" s="243" t="s">
        <v>1</v>
      </c>
      <c r="F168" s="244" t="s">
        <v>592</v>
      </c>
      <c r="G168" s="242"/>
      <c r="H168" s="245">
        <v>42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51" t="s">
        <v>241</v>
      </c>
      <c r="AU168" s="251" t="s">
        <v>80</v>
      </c>
      <c r="AV168" s="12" t="s">
        <v>86</v>
      </c>
      <c r="AW168" s="12" t="s">
        <v>30</v>
      </c>
      <c r="AX168" s="12" t="s">
        <v>80</v>
      </c>
      <c r="AY168" s="251" t="s">
        <v>141</v>
      </c>
    </row>
    <row r="169" s="11" customFormat="1" ht="25.92" customHeight="1">
      <c r="A169" s="11"/>
      <c r="B169" s="204"/>
      <c r="C169" s="205"/>
      <c r="D169" s="206" t="s">
        <v>72</v>
      </c>
      <c r="E169" s="207" t="s">
        <v>268</v>
      </c>
      <c r="F169" s="207" t="s">
        <v>269</v>
      </c>
      <c r="G169" s="205"/>
      <c r="H169" s="205"/>
      <c r="I169" s="208"/>
      <c r="J169" s="209">
        <f>BK169</f>
        <v>0</v>
      </c>
      <c r="K169" s="205"/>
      <c r="L169" s="210"/>
      <c r="M169" s="211"/>
      <c r="N169" s="212"/>
      <c r="O169" s="212"/>
      <c r="P169" s="213">
        <f>P170</f>
        <v>0</v>
      </c>
      <c r="Q169" s="212"/>
      <c r="R169" s="213">
        <f>R170</f>
        <v>0</v>
      </c>
      <c r="S169" s="212"/>
      <c r="T169" s="214">
        <f>T170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15" t="s">
        <v>80</v>
      </c>
      <c r="AT169" s="216" t="s">
        <v>72</v>
      </c>
      <c r="AU169" s="216" t="s">
        <v>73</v>
      </c>
      <c r="AY169" s="215" t="s">
        <v>141</v>
      </c>
      <c r="BK169" s="217">
        <f>BK170</f>
        <v>0</v>
      </c>
    </row>
    <row r="170" s="2" customFormat="1" ht="33" customHeight="1">
      <c r="A170" s="36"/>
      <c r="B170" s="37"/>
      <c r="C170" s="218" t="s">
        <v>376</v>
      </c>
      <c r="D170" s="218" t="s">
        <v>142</v>
      </c>
      <c r="E170" s="219" t="s">
        <v>270</v>
      </c>
      <c r="F170" s="220" t="s">
        <v>271</v>
      </c>
      <c r="G170" s="221" t="s">
        <v>272</v>
      </c>
      <c r="H170" s="222">
        <v>3.9158300000000001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38</v>
      </c>
      <c r="O170" s="89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140</v>
      </c>
      <c r="AT170" s="230" t="s">
        <v>142</v>
      </c>
      <c r="AU170" s="230" t="s">
        <v>80</v>
      </c>
      <c r="AY170" s="15" t="s">
        <v>141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80</v>
      </c>
      <c r="BK170" s="231">
        <f>ROUND(I170*H170,2)</f>
        <v>0</v>
      </c>
      <c r="BL170" s="15" t="s">
        <v>140</v>
      </c>
      <c r="BM170" s="230" t="s">
        <v>593</v>
      </c>
    </row>
    <row r="171" s="11" customFormat="1" ht="25.92" customHeight="1">
      <c r="A171" s="11"/>
      <c r="B171" s="204"/>
      <c r="C171" s="205"/>
      <c r="D171" s="206" t="s">
        <v>72</v>
      </c>
      <c r="E171" s="207" t="s">
        <v>274</v>
      </c>
      <c r="F171" s="207" t="s">
        <v>275</v>
      </c>
      <c r="G171" s="205"/>
      <c r="H171" s="205"/>
      <c r="I171" s="208"/>
      <c r="J171" s="209">
        <f>BK171</f>
        <v>0</v>
      </c>
      <c r="K171" s="205"/>
      <c r="L171" s="210"/>
      <c r="M171" s="211"/>
      <c r="N171" s="212"/>
      <c r="O171" s="212"/>
      <c r="P171" s="213">
        <f>SUM(P172:P178)</f>
        <v>0</v>
      </c>
      <c r="Q171" s="212"/>
      <c r="R171" s="213">
        <f>SUM(R172:R178)</f>
        <v>0</v>
      </c>
      <c r="S171" s="212"/>
      <c r="T171" s="214">
        <f>SUM(T172:T178)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15" t="s">
        <v>80</v>
      </c>
      <c r="AT171" s="216" t="s">
        <v>72</v>
      </c>
      <c r="AU171" s="216" t="s">
        <v>73</v>
      </c>
      <c r="AY171" s="215" t="s">
        <v>141</v>
      </c>
      <c r="BK171" s="217">
        <f>SUM(BK172:BK178)</f>
        <v>0</v>
      </c>
    </row>
    <row r="172" s="2" customFormat="1" ht="37.8" customHeight="1">
      <c r="A172" s="36"/>
      <c r="B172" s="37"/>
      <c r="C172" s="218" t="s">
        <v>380</v>
      </c>
      <c r="D172" s="218" t="s">
        <v>142</v>
      </c>
      <c r="E172" s="219" t="s">
        <v>279</v>
      </c>
      <c r="F172" s="220" t="s">
        <v>280</v>
      </c>
      <c r="G172" s="221" t="s">
        <v>272</v>
      </c>
      <c r="H172" s="222">
        <v>35.567149999999998</v>
      </c>
      <c r="I172" s="223"/>
      <c r="J172" s="224">
        <f>ROUND(I172*H172,2)</f>
        <v>0</v>
      </c>
      <c r="K172" s="225"/>
      <c r="L172" s="42"/>
      <c r="M172" s="226" t="s">
        <v>1</v>
      </c>
      <c r="N172" s="227" t="s">
        <v>38</v>
      </c>
      <c r="O172" s="89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140</v>
      </c>
      <c r="AT172" s="230" t="s">
        <v>142</v>
      </c>
      <c r="AU172" s="230" t="s">
        <v>80</v>
      </c>
      <c r="AY172" s="15" t="s">
        <v>141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80</v>
      </c>
      <c r="BK172" s="231">
        <f>ROUND(I172*H172,2)</f>
        <v>0</v>
      </c>
      <c r="BL172" s="15" t="s">
        <v>140</v>
      </c>
      <c r="BM172" s="230" t="s">
        <v>594</v>
      </c>
    </row>
    <row r="173" s="2" customFormat="1">
      <c r="A173" s="36"/>
      <c r="B173" s="37"/>
      <c r="C173" s="38"/>
      <c r="D173" s="232" t="s">
        <v>147</v>
      </c>
      <c r="E173" s="38"/>
      <c r="F173" s="233" t="s">
        <v>282</v>
      </c>
      <c r="G173" s="38"/>
      <c r="H173" s="38"/>
      <c r="I173" s="234"/>
      <c r="J173" s="38"/>
      <c r="K173" s="38"/>
      <c r="L173" s="42"/>
      <c r="M173" s="235"/>
      <c r="N173" s="236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147</v>
      </c>
      <c r="AU173" s="15" t="s">
        <v>80</v>
      </c>
    </row>
    <row r="174" s="2" customFormat="1" ht="49.05" customHeight="1">
      <c r="A174" s="36"/>
      <c r="B174" s="37"/>
      <c r="C174" s="218" t="s">
        <v>387</v>
      </c>
      <c r="D174" s="218" t="s">
        <v>142</v>
      </c>
      <c r="E174" s="219" t="s">
        <v>283</v>
      </c>
      <c r="F174" s="220" t="s">
        <v>284</v>
      </c>
      <c r="G174" s="221" t="s">
        <v>272</v>
      </c>
      <c r="H174" s="222">
        <v>177.83574999999999</v>
      </c>
      <c r="I174" s="223"/>
      <c r="J174" s="224">
        <f>ROUND(I174*H174,2)</f>
        <v>0</v>
      </c>
      <c r="K174" s="225"/>
      <c r="L174" s="42"/>
      <c r="M174" s="226" t="s">
        <v>1</v>
      </c>
      <c r="N174" s="227" t="s">
        <v>38</v>
      </c>
      <c r="O174" s="89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0" t="s">
        <v>140</v>
      </c>
      <c r="AT174" s="230" t="s">
        <v>142</v>
      </c>
      <c r="AU174" s="230" t="s">
        <v>80</v>
      </c>
      <c r="AY174" s="15" t="s">
        <v>141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5" t="s">
        <v>80</v>
      </c>
      <c r="BK174" s="231">
        <f>ROUND(I174*H174,2)</f>
        <v>0</v>
      </c>
      <c r="BL174" s="15" t="s">
        <v>140</v>
      </c>
      <c r="BM174" s="230" t="s">
        <v>595</v>
      </c>
    </row>
    <row r="175" s="12" customFormat="1">
      <c r="A175" s="12"/>
      <c r="B175" s="241"/>
      <c r="C175" s="242"/>
      <c r="D175" s="232" t="s">
        <v>241</v>
      </c>
      <c r="E175" s="243" t="s">
        <v>1</v>
      </c>
      <c r="F175" s="244" t="s">
        <v>596</v>
      </c>
      <c r="G175" s="242"/>
      <c r="H175" s="245">
        <v>177.83574999999999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241</v>
      </c>
      <c r="AU175" s="251" t="s">
        <v>80</v>
      </c>
      <c r="AV175" s="12" t="s">
        <v>86</v>
      </c>
      <c r="AW175" s="12" t="s">
        <v>30</v>
      </c>
      <c r="AX175" s="12" t="s">
        <v>80</v>
      </c>
      <c r="AY175" s="251" t="s">
        <v>141</v>
      </c>
    </row>
    <row r="176" s="2" customFormat="1" ht="55.5" customHeight="1">
      <c r="A176" s="36"/>
      <c r="B176" s="37"/>
      <c r="C176" s="218" t="s">
        <v>392</v>
      </c>
      <c r="D176" s="218" t="s">
        <v>142</v>
      </c>
      <c r="E176" s="219" t="s">
        <v>287</v>
      </c>
      <c r="F176" s="220" t="s">
        <v>288</v>
      </c>
      <c r="G176" s="221" t="s">
        <v>272</v>
      </c>
      <c r="H176" s="222">
        <v>35.567149999999998</v>
      </c>
      <c r="I176" s="223"/>
      <c r="J176" s="224">
        <f>ROUND(I176*H176,2)</f>
        <v>0</v>
      </c>
      <c r="K176" s="225"/>
      <c r="L176" s="42"/>
      <c r="M176" s="226" t="s">
        <v>1</v>
      </c>
      <c r="N176" s="227" t="s">
        <v>38</v>
      </c>
      <c r="O176" s="89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0" t="s">
        <v>140</v>
      </c>
      <c r="AT176" s="230" t="s">
        <v>142</v>
      </c>
      <c r="AU176" s="230" t="s">
        <v>80</v>
      </c>
      <c r="AY176" s="15" t="s">
        <v>141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5" t="s">
        <v>80</v>
      </c>
      <c r="BK176" s="231">
        <f>ROUND(I176*H176,2)</f>
        <v>0</v>
      </c>
      <c r="BL176" s="15" t="s">
        <v>140</v>
      </c>
      <c r="BM176" s="230" t="s">
        <v>597</v>
      </c>
    </row>
    <row r="177" s="2" customFormat="1" ht="37.8" customHeight="1">
      <c r="A177" s="36"/>
      <c r="B177" s="37"/>
      <c r="C177" s="218" t="s">
        <v>7</v>
      </c>
      <c r="D177" s="218" t="s">
        <v>142</v>
      </c>
      <c r="E177" s="219" t="s">
        <v>290</v>
      </c>
      <c r="F177" s="220" t="s">
        <v>291</v>
      </c>
      <c r="G177" s="221" t="s">
        <v>272</v>
      </c>
      <c r="H177" s="222">
        <v>35.567149999999998</v>
      </c>
      <c r="I177" s="223"/>
      <c r="J177" s="224">
        <f>ROUND(I177*H177,2)</f>
        <v>0</v>
      </c>
      <c r="K177" s="225"/>
      <c r="L177" s="42"/>
      <c r="M177" s="226" t="s">
        <v>1</v>
      </c>
      <c r="N177" s="227" t="s">
        <v>38</v>
      </c>
      <c r="O177" s="89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0" t="s">
        <v>140</v>
      </c>
      <c r="AT177" s="230" t="s">
        <v>142</v>
      </c>
      <c r="AU177" s="230" t="s">
        <v>80</v>
      </c>
      <c r="AY177" s="15" t="s">
        <v>141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5" t="s">
        <v>80</v>
      </c>
      <c r="BK177" s="231">
        <f>ROUND(I177*H177,2)</f>
        <v>0</v>
      </c>
      <c r="BL177" s="15" t="s">
        <v>140</v>
      </c>
      <c r="BM177" s="230" t="s">
        <v>598</v>
      </c>
    </row>
    <row r="178" s="2" customFormat="1" ht="44.25" customHeight="1">
      <c r="A178" s="36"/>
      <c r="B178" s="37"/>
      <c r="C178" s="218" t="s">
        <v>399</v>
      </c>
      <c r="D178" s="218" t="s">
        <v>142</v>
      </c>
      <c r="E178" s="219" t="s">
        <v>422</v>
      </c>
      <c r="F178" s="220" t="s">
        <v>295</v>
      </c>
      <c r="G178" s="221" t="s">
        <v>272</v>
      </c>
      <c r="H178" s="222">
        <v>35.567149999999998</v>
      </c>
      <c r="I178" s="223"/>
      <c r="J178" s="224">
        <f>ROUND(I178*H178,2)</f>
        <v>0</v>
      </c>
      <c r="K178" s="225"/>
      <c r="L178" s="42"/>
      <c r="M178" s="274" t="s">
        <v>1</v>
      </c>
      <c r="N178" s="275" t="s">
        <v>38</v>
      </c>
      <c r="O178" s="239"/>
      <c r="P178" s="276">
        <f>O178*H178</f>
        <v>0</v>
      </c>
      <c r="Q178" s="276">
        <v>0</v>
      </c>
      <c r="R178" s="276">
        <f>Q178*H178</f>
        <v>0</v>
      </c>
      <c r="S178" s="276">
        <v>0</v>
      </c>
      <c r="T178" s="27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0" t="s">
        <v>140</v>
      </c>
      <c r="AT178" s="230" t="s">
        <v>142</v>
      </c>
      <c r="AU178" s="230" t="s">
        <v>80</v>
      </c>
      <c r="AY178" s="15" t="s">
        <v>141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5" t="s">
        <v>80</v>
      </c>
      <c r="BK178" s="231">
        <f>ROUND(I178*H178,2)</f>
        <v>0</v>
      </c>
      <c r="BL178" s="15" t="s">
        <v>140</v>
      </c>
      <c r="BM178" s="230" t="s">
        <v>599</v>
      </c>
    </row>
    <row r="179" s="2" customFormat="1" ht="6.96" customHeight="1">
      <c r="A179" s="36"/>
      <c r="B179" s="64"/>
      <c r="C179" s="65"/>
      <c r="D179" s="65"/>
      <c r="E179" s="65"/>
      <c r="F179" s="65"/>
      <c r="G179" s="65"/>
      <c r="H179" s="65"/>
      <c r="I179" s="65"/>
      <c r="J179" s="65"/>
      <c r="K179" s="65"/>
      <c r="L179" s="42"/>
      <c r="M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</row>
  </sheetData>
  <sheetProtection sheet="1" autoFilter="0" formatColumns="0" formatRows="0" objects="1" scenarios="1" spinCount="100000" saltValue="BMno/sFvDLxkqhI6eDSmC5lrcXHh9MUOsCJw5YYt9LcMM/zS68+G8p6zrQSIzW+W9Y4mfDaX/RJJhtSMF0xk6w==" hashValue="zUG0TQKwzbVh64v+hpN7ih+RNgRn/OgW+oOwOCuQ/3JcdxhQ98aET1utMeG5znBKaA4b3jyMvyWGBWGpSp0slA==" algorithmName="SHA-512" password="CC35"/>
  <autoFilter ref="C127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2024-02-22T14:28:15Z</dcterms:created>
  <dcterms:modified xsi:type="dcterms:W3CDTF">2024-02-22T14:28:26Z</dcterms:modified>
</cp:coreProperties>
</file>